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ướng dẫn" sheetId="1" state="visible" r:id="rId1"/>
    <sheet name="Đơn hàng" sheetId="2" state="visible" r:id="rId2"/>
    <sheet name="Khách hàng" sheetId="3" state="visible" r:id="rId3"/>
    <sheet name="Chi phi dot order" sheetId="4" state="visible" r:id="rId4"/>
    <sheet name="Dashboard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&quot; đ&quot;"/>
  </numFmts>
  <fonts count="12">
    <font>
      <name val="Calibri"/>
      <family val="2"/>
      <color theme="1"/>
      <sz val="11"/>
      <scheme val="minor"/>
    </font>
    <font>
      <name val="Arial"/>
      <b val="1"/>
      <color rgb="004F46E5"/>
      <sz val="22"/>
    </font>
    <font>
      <name val="Arial"/>
      <color rgb="009CA3AF"/>
      <sz val="11"/>
    </font>
    <font>
      <name val="Arial"/>
      <color rgb="004F46E5"/>
      <sz val="10"/>
      <u val="single"/>
    </font>
    <font>
      <name val="Arial"/>
      <b val="1"/>
      <color rgb="004F46E5"/>
      <sz val="10"/>
    </font>
    <font>
      <name val="Arial"/>
      <color rgb="00374151"/>
      <sz val="10"/>
    </font>
    <font>
      <name val="Arial"/>
      <b val="1"/>
      <color rgb="00FFFFFF"/>
      <sz val="11"/>
    </font>
    <font>
      <name val="Arial"/>
      <b val="1"/>
      <color rgb="004F46E5"/>
      <sz val="9"/>
    </font>
    <font>
      <name val="Arial"/>
      <sz val="10"/>
    </font>
    <font>
      <name val="Arial"/>
      <color rgb="009CA3AF"/>
      <sz val="9"/>
    </font>
    <font>
      <name val="Arial"/>
      <b val="1"/>
      <color rgb="004F46E5"/>
      <sz val="16"/>
    </font>
    <font>
      <name val="Arial"/>
      <b val="1"/>
      <sz val="10"/>
    </font>
  </fonts>
  <fills count="5">
    <fill>
      <patternFill/>
    </fill>
    <fill>
      <patternFill patternType="gray125"/>
    </fill>
    <fill>
      <patternFill patternType="solid">
        <fgColor rgb="004F46E5"/>
        <bgColor rgb="004F46E5"/>
      </patternFill>
    </fill>
    <fill>
      <patternFill patternType="solid">
        <fgColor rgb="00F0F0F0"/>
        <bgColor rgb="00F0F0F0"/>
      </patternFill>
    </fill>
    <fill>
      <patternFill patternType="solid">
        <fgColor rgb="00FFFFFF"/>
        <bgColor rgb="00FFFFFF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pivotButton="0" quotePrefix="0" xfId="0"/>
    <xf numFmtId="0" fontId="5" fillId="0" borderId="0" pivotButton="0" quotePrefix="0" xfId="0"/>
    <xf numFmtId="0" fontId="3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7" fillId="3" borderId="1" applyAlignment="1" pivotButton="0" quotePrefix="0" xfId="0">
      <alignment horizontal="left" vertical="center" wrapText="1"/>
    </xf>
    <xf numFmtId="0" fontId="8" fillId="3" borderId="1" applyAlignment="1" pivotButton="0" quotePrefix="0" xfId="0">
      <alignment horizontal="left" vertical="center" wrapText="1"/>
    </xf>
    <xf numFmtId="0" fontId="8" fillId="4" borderId="1" applyAlignment="1" applyProtection="1" pivotButton="0" quotePrefix="0" xfId="0">
      <alignment horizontal="left" vertical="center" wrapText="1"/>
      <protection locked="0" hidden="0"/>
    </xf>
    <xf numFmtId="0" fontId="9" fillId="0" borderId="0" applyAlignment="1" pivotButton="0" quotePrefix="0" xfId="0">
      <alignment horizontal="center"/>
    </xf>
    <xf numFmtId="0" fontId="10" fillId="0" borderId="0" applyAlignment="1" pivotButton="0" quotePrefix="0" xfId="0">
      <alignment horizontal="center" vertical="center" wrapText="1"/>
    </xf>
    <xf numFmtId="0" fontId="6" fillId="2" borderId="1" pivotButton="0" quotePrefix="0" xfId="0"/>
    <xf numFmtId="0" fontId="8" fillId="0" borderId="1" pivotButton="0" quotePrefix="0" xfId="0"/>
    <xf numFmtId="0" fontId="8" fillId="3" borderId="1" pivotButton="0" quotePrefix="0" xfId="0"/>
    <xf numFmtId="3" fontId="11" fillId="3" borderId="1" pivotButton="0" quotePrefix="0" xfId="0"/>
    <xf numFmtId="164" fontId="11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9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EXCELTOAPP</t>
        </is>
      </c>
    </row>
    <row r="2">
      <c r="A2" s="2" t="inlineStr">
        <is>
          <t>Chuyển đổi file Excel thành Web App cho shop bán lẻ</t>
        </is>
      </c>
    </row>
    <row r="3">
      <c r="A3" s="3" t="inlineStr">
        <is>
          <t>https://exceltoapp.vn</t>
        </is>
      </c>
    </row>
    <row r="5">
      <c r="A5" s="4" t="inlineStr">
        <is>
          <t>HƯỚNG DẪN SỬ DỤNG</t>
        </is>
      </c>
    </row>
    <row r="6">
      <c r="A6" s="5" t="inlineStr"/>
    </row>
    <row r="7">
      <c r="A7" s="5" t="inlineStr">
        <is>
          <t>1. Các ô MÀU TRẮNG: nhập dữ liệu vào đây</t>
        </is>
      </c>
    </row>
    <row r="8">
      <c r="A8" s="5" t="inlineStr">
        <is>
          <t>2. Các ô MÀU XÁM: công thức tự động, KHÔNG sửa</t>
        </is>
      </c>
    </row>
    <row r="9">
      <c r="A9" s="5" t="inlineStr">
        <is>
          <t>3. Cột có menu thả xuống: click vào ô → chọn từ danh sách</t>
        </is>
      </c>
    </row>
    <row r="10">
      <c r="A10" s="5" t="inlineStr">
        <is>
          <t>4. Mã đơn hàng: tự động tạo, không cần nhập</t>
        </is>
      </c>
    </row>
    <row r="11">
      <c r="A11" s="5" t="inlineStr">
        <is>
          <t>5. Sheet này có thể xóa khi đã quen</t>
        </is>
      </c>
    </row>
    <row r="12">
      <c r="A12" s="5" t="inlineStr"/>
    </row>
    <row r="13">
      <c r="A13" s="5" t="inlineStr">
        <is>
          <t>Mẹo: Ctrl+S để lưu. Ctrl+Z để hoàn tác nếu nhập sai.</t>
        </is>
      </c>
    </row>
    <row r="14">
      <c r="A14" s="5" t="inlineStr"/>
    </row>
    <row r="15">
      <c r="A15" s="5" t="inlineStr">
        <is>
          <t>────────────────────────────────────────</t>
        </is>
      </c>
    </row>
    <row r="16">
      <c r="A16" s="5" t="inlineStr"/>
    </row>
    <row r="17">
      <c r="A17" s="4" t="inlineStr">
        <is>
          <t>BẠN ĐANG QUẢN LÝ SHOP BẰNG EXCEL?</t>
        </is>
      </c>
    </row>
    <row r="18">
      <c r="A18" s="5" t="inlineStr"/>
    </row>
    <row r="19">
      <c r="A19" s="5" t="inlineStr">
        <is>
          <t>File này giúp quản lý hàng order cơ bản.</t>
        </is>
      </c>
    </row>
    <row r="20">
      <c r="A20" s="5" t="inlineStr">
        <is>
          <t>Khi shop lớn hơn, bạn sẽ cần:</t>
        </is>
      </c>
    </row>
    <row r="21">
      <c r="A21" s="5" t="inlineStr">
        <is>
          <t xml:space="preserve">  - Phân quyền cho nhân viên (ai được sửa gì)</t>
        </is>
      </c>
    </row>
    <row r="22">
      <c r="A22" s="5" t="inlineStr">
        <is>
          <t xml:space="preserve">  - Audit trail (ai sửa gì, lúc nào)</t>
        </is>
      </c>
    </row>
    <row r="23">
      <c r="A23" s="5" t="inlineStr">
        <is>
          <t xml:space="preserve">  - Nhiều người cùng sửa không conflict</t>
        </is>
      </c>
    </row>
    <row r="24">
      <c r="A24" s="5" t="inlineStr"/>
    </row>
    <row r="25">
      <c r="A25" s="5" t="inlineStr">
        <is>
          <t>ExcelToApp chuyển đổi file Excel thành Web App</t>
        </is>
      </c>
    </row>
    <row r="26">
      <c r="A26" s="5" t="inlineStr">
        <is>
          <t>Giữ nguyên quy trình, thêm phân quyền chi tiết</t>
        </is>
      </c>
    </row>
    <row r="27">
      <c r="A27" s="5" t="inlineStr">
        <is>
          <t>Thời gian: 7 ngày | Giá: từ 30 triệu</t>
        </is>
      </c>
    </row>
    <row r="28">
      <c r="A28" s="5" t="inlineStr"/>
    </row>
    <row r="29">
      <c r="A29" s="6" t="inlineStr">
        <is>
          <t>Liên hệ: https://exceltoapp.vn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8">
    <mergeCell ref="A16:F16"/>
    <mergeCell ref="A27:F27"/>
    <mergeCell ref="A12:F12"/>
    <mergeCell ref="A18:F18"/>
    <mergeCell ref="A3:F3"/>
    <mergeCell ref="A21:F21"/>
    <mergeCell ref="A26:F26"/>
    <mergeCell ref="A2:F2"/>
    <mergeCell ref="A14:F14"/>
    <mergeCell ref="A5:F5"/>
    <mergeCell ref="A23:F23"/>
    <mergeCell ref="A8:F8"/>
    <mergeCell ref="A22:F22"/>
    <mergeCell ref="A17:F17"/>
    <mergeCell ref="A20:F20"/>
    <mergeCell ref="A29:F29"/>
    <mergeCell ref="A10:F10"/>
    <mergeCell ref="A28:F28"/>
    <mergeCell ref="A13:F13"/>
    <mergeCell ref="A19:F19"/>
    <mergeCell ref="A9:F9"/>
    <mergeCell ref="A15:F15"/>
    <mergeCell ref="A24:F24"/>
    <mergeCell ref="A11:F11"/>
    <mergeCell ref="A1:F1"/>
    <mergeCell ref="A6:F6"/>
    <mergeCell ref="A7:F7"/>
    <mergeCell ref="A25:F2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05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13" customWidth="1" min="3" max="3"/>
    <col width="22" customWidth="1" min="4" max="4"/>
    <col width="25" customWidth="1" min="5" max="5"/>
    <col width="12" customWidth="1" min="6" max="6"/>
    <col width="6" customWidth="1" min="7" max="7"/>
    <col width="13" customWidth="1" min="8" max="8"/>
    <col width="13" customWidth="1" min="9" max="9"/>
    <col width="13" customWidth="1" min="10" max="10"/>
    <col width="16" customWidth="1" min="11" max="11"/>
    <col width="13" customWidth="1" min="12" max="12"/>
    <col width="20" customWidth="1" min="13" max="13"/>
  </cols>
  <sheetData>
    <row r="1" ht="30" customHeight="1">
      <c r="A1" s="7" t="inlineStr">
        <is>
          <t>Mã đơn</t>
        </is>
      </c>
      <c r="B1" s="7" t="inlineStr">
        <is>
          <t>Tên khách</t>
        </is>
      </c>
      <c r="C1" s="7" t="inlineStr">
        <is>
          <t>SĐT</t>
        </is>
      </c>
      <c r="D1" s="7" t="inlineStr">
        <is>
          <t>Sản phẩm</t>
        </is>
      </c>
      <c r="E1" s="7" t="inlineStr">
        <is>
          <t>Link SP</t>
        </is>
      </c>
      <c r="F1" s="7" t="inlineStr">
        <is>
          <t>Size/Màu</t>
        </is>
      </c>
      <c r="G1" s="7" t="inlineStr">
        <is>
          <t>SL</t>
        </is>
      </c>
      <c r="H1" s="7" t="inlineStr">
        <is>
          <t>Giá bán</t>
        </is>
      </c>
      <c r="I1" s="7" t="inlineStr">
        <is>
          <t>Tiền cọc</t>
        </is>
      </c>
      <c r="J1" s="7" t="inlineStr">
        <is>
          <t>Còn lại</t>
        </is>
      </c>
      <c r="K1" s="7" t="inlineStr">
        <is>
          <t>Trạng thái</t>
        </is>
      </c>
      <c r="L1" s="7" t="inlineStr">
        <is>
          <t>Đợt order</t>
        </is>
      </c>
      <c r="M1" s="7" t="inlineStr">
        <is>
          <t>Ghi chú</t>
        </is>
      </c>
    </row>
    <row r="2" ht="22" customHeight="1">
      <c r="A2" s="8" t="inlineStr">
        <is>
          <t>Tự động</t>
        </is>
      </c>
      <c r="B2" s="8" t="inlineStr">
        <is>
          <t>Họ tên</t>
        </is>
      </c>
      <c r="C2" s="8" t="inlineStr">
        <is>
          <t>Điện thoại</t>
        </is>
      </c>
      <c r="D2" s="8" t="inlineStr">
        <is>
          <t>Tên SP</t>
        </is>
      </c>
      <c r="E2" s="8" t="inlineStr">
        <is>
          <t>Taobao/1688</t>
        </is>
      </c>
      <c r="F2" s="8" t="inlineStr">
        <is>
          <t>Biến thể</t>
        </is>
      </c>
      <c r="G2" s="8" t="inlineStr">
        <is>
          <t>Số lượng</t>
        </is>
      </c>
      <c r="H2" s="8" t="inlineStr">
        <is>
          <t>VNĐ/sản phẩm</t>
        </is>
      </c>
      <c r="I2" s="8" t="inlineStr">
        <is>
          <t>Đã thu</t>
        </is>
      </c>
      <c r="J2" s="8" t="inlineStr">
        <is>
          <t>Giá x SL - Cọc</t>
        </is>
      </c>
      <c r="K2" s="8" t="inlineStr">
        <is>
          <t>Chọn từ menu</t>
        </is>
      </c>
      <c r="L2" s="8" t="inlineStr">
        <is>
          <t>Mã đợt</t>
        </is>
      </c>
      <c r="M2" s="8" t="inlineStr"/>
    </row>
    <row r="3">
      <c r="A3" s="9">
        <f>IF(B3="","",CONCATENATE("ORD-",TEXT(3-2,"000")))</f>
        <v/>
      </c>
      <c r="B3" s="10" t="n"/>
      <c r="C3" s="10" t="n"/>
      <c r="D3" s="10" t="n"/>
      <c r="E3" s="10" t="n"/>
      <c r="F3" s="10" t="n"/>
      <c r="G3" s="10" t="n"/>
      <c r="H3" s="10" t="n"/>
      <c r="I3" s="10" t="n"/>
      <c r="J3" s="9">
        <f>IF(B3="","",G3*H3-I3)</f>
        <v/>
      </c>
      <c r="K3" s="10" t="n"/>
      <c r="L3" s="10" t="n"/>
      <c r="M3" s="10" t="n"/>
    </row>
    <row r="4">
      <c r="A4" s="9">
        <f>IF(B4="","",CONCATENATE("ORD-",TEXT(4-2,"000")))</f>
        <v/>
      </c>
      <c r="B4" s="10" t="n"/>
      <c r="C4" s="10" t="n"/>
      <c r="D4" s="10" t="n"/>
      <c r="E4" s="10" t="n"/>
      <c r="F4" s="10" t="n"/>
      <c r="G4" s="10" t="n"/>
      <c r="H4" s="10" t="n"/>
      <c r="I4" s="10" t="n"/>
      <c r="J4" s="9">
        <f>IF(B4="","",G4*H4-I4)</f>
        <v/>
      </c>
      <c r="K4" s="10" t="n"/>
      <c r="L4" s="10" t="n"/>
      <c r="M4" s="10" t="n"/>
    </row>
    <row r="5">
      <c r="A5" s="9">
        <f>IF(B5="","",CONCATENATE("ORD-",TEXT(5-2,"000")))</f>
        <v/>
      </c>
      <c r="B5" s="10" t="n"/>
      <c r="C5" s="10" t="n"/>
      <c r="D5" s="10" t="n"/>
      <c r="E5" s="10" t="n"/>
      <c r="F5" s="10" t="n"/>
      <c r="G5" s="10" t="n"/>
      <c r="H5" s="10" t="n"/>
      <c r="I5" s="10" t="n"/>
      <c r="J5" s="9">
        <f>IF(B5="","",G5*H5-I5)</f>
        <v/>
      </c>
      <c r="K5" s="10" t="n"/>
      <c r="L5" s="10" t="n"/>
      <c r="M5" s="10" t="n"/>
    </row>
    <row r="6">
      <c r="A6" s="9">
        <f>IF(B6="","",CONCATENATE("ORD-",TEXT(6-2,"000")))</f>
        <v/>
      </c>
      <c r="B6" s="10" t="n"/>
      <c r="C6" s="10" t="n"/>
      <c r="D6" s="10" t="n"/>
      <c r="E6" s="10" t="n"/>
      <c r="F6" s="10" t="n"/>
      <c r="G6" s="10" t="n"/>
      <c r="H6" s="10" t="n"/>
      <c r="I6" s="10" t="n"/>
      <c r="J6" s="9">
        <f>IF(B6="","",G6*H6-I6)</f>
        <v/>
      </c>
      <c r="K6" s="10" t="n"/>
      <c r="L6" s="10" t="n"/>
      <c r="M6" s="10" t="n"/>
    </row>
    <row r="7">
      <c r="A7" s="9">
        <f>IF(B7="","",CONCATENATE("ORD-",TEXT(7-2,"000")))</f>
        <v/>
      </c>
      <c r="B7" s="10" t="n"/>
      <c r="C7" s="10" t="n"/>
      <c r="D7" s="10" t="n"/>
      <c r="E7" s="10" t="n"/>
      <c r="F7" s="10" t="n"/>
      <c r="G7" s="10" t="n"/>
      <c r="H7" s="10" t="n"/>
      <c r="I7" s="10" t="n"/>
      <c r="J7" s="9">
        <f>IF(B7="","",G7*H7-I7)</f>
        <v/>
      </c>
      <c r="K7" s="10" t="n"/>
      <c r="L7" s="10" t="n"/>
      <c r="M7" s="10" t="n"/>
    </row>
    <row r="8">
      <c r="A8" s="9">
        <f>IF(B8="","",CONCATENATE("ORD-",TEXT(8-2,"000")))</f>
        <v/>
      </c>
      <c r="B8" s="10" t="n"/>
      <c r="C8" s="10" t="n"/>
      <c r="D8" s="10" t="n"/>
      <c r="E8" s="10" t="n"/>
      <c r="F8" s="10" t="n"/>
      <c r="G8" s="10" t="n"/>
      <c r="H8" s="10" t="n"/>
      <c r="I8" s="10" t="n"/>
      <c r="J8" s="9">
        <f>IF(B8="","",G8*H8-I8)</f>
        <v/>
      </c>
      <c r="K8" s="10" t="n"/>
      <c r="L8" s="10" t="n"/>
      <c r="M8" s="10" t="n"/>
    </row>
    <row r="9">
      <c r="A9" s="9">
        <f>IF(B9="","",CONCATENATE("ORD-",TEXT(9-2,"000")))</f>
        <v/>
      </c>
      <c r="B9" s="10" t="n"/>
      <c r="C9" s="10" t="n"/>
      <c r="D9" s="10" t="n"/>
      <c r="E9" s="10" t="n"/>
      <c r="F9" s="10" t="n"/>
      <c r="G9" s="10" t="n"/>
      <c r="H9" s="10" t="n"/>
      <c r="I9" s="10" t="n"/>
      <c r="J9" s="9">
        <f>IF(B9="","",G9*H9-I9)</f>
        <v/>
      </c>
      <c r="K9" s="10" t="n"/>
      <c r="L9" s="10" t="n"/>
      <c r="M9" s="10" t="n"/>
    </row>
    <row r="10">
      <c r="A10" s="9">
        <f>IF(B10="","",CONCATENATE("ORD-",TEXT(10-2,"000")))</f>
        <v/>
      </c>
      <c r="B10" s="10" t="n"/>
      <c r="C10" s="10" t="n"/>
      <c r="D10" s="10" t="n"/>
      <c r="E10" s="10" t="n"/>
      <c r="F10" s="10" t="n"/>
      <c r="G10" s="10" t="n"/>
      <c r="H10" s="10" t="n"/>
      <c r="I10" s="10" t="n"/>
      <c r="J10" s="9">
        <f>IF(B10="","",G10*H10-I10)</f>
        <v/>
      </c>
      <c r="K10" s="10" t="n"/>
      <c r="L10" s="10" t="n"/>
      <c r="M10" s="10" t="n"/>
    </row>
    <row r="11">
      <c r="A11" s="9">
        <f>IF(B11="","",CONCATENATE("ORD-",TEXT(11-2,"000")))</f>
        <v/>
      </c>
      <c r="B11" s="10" t="n"/>
      <c r="C11" s="10" t="n"/>
      <c r="D11" s="10" t="n"/>
      <c r="E11" s="10" t="n"/>
      <c r="F11" s="10" t="n"/>
      <c r="G11" s="10" t="n"/>
      <c r="H11" s="10" t="n"/>
      <c r="I11" s="10" t="n"/>
      <c r="J11" s="9">
        <f>IF(B11="","",G11*H11-I11)</f>
        <v/>
      </c>
      <c r="K11" s="10" t="n"/>
      <c r="L11" s="10" t="n"/>
      <c r="M11" s="10" t="n"/>
    </row>
    <row r="12">
      <c r="A12" s="9">
        <f>IF(B12="","",CONCATENATE("ORD-",TEXT(12-2,"000")))</f>
        <v/>
      </c>
      <c r="B12" s="10" t="n"/>
      <c r="C12" s="10" t="n"/>
      <c r="D12" s="10" t="n"/>
      <c r="E12" s="10" t="n"/>
      <c r="F12" s="10" t="n"/>
      <c r="G12" s="10" t="n"/>
      <c r="H12" s="10" t="n"/>
      <c r="I12" s="10" t="n"/>
      <c r="J12" s="9">
        <f>IF(B12="","",G12*H12-I12)</f>
        <v/>
      </c>
      <c r="K12" s="10" t="n"/>
      <c r="L12" s="10" t="n"/>
      <c r="M12" s="10" t="n"/>
    </row>
    <row r="13">
      <c r="A13" s="9">
        <f>IF(B13="","",CONCATENATE("ORD-",TEXT(13-2,"000")))</f>
        <v/>
      </c>
      <c r="B13" s="10" t="n"/>
      <c r="C13" s="10" t="n"/>
      <c r="D13" s="10" t="n"/>
      <c r="E13" s="10" t="n"/>
      <c r="F13" s="10" t="n"/>
      <c r="G13" s="10" t="n"/>
      <c r="H13" s="10" t="n"/>
      <c r="I13" s="10" t="n"/>
      <c r="J13" s="9">
        <f>IF(B13="","",G13*H13-I13)</f>
        <v/>
      </c>
      <c r="K13" s="10" t="n"/>
      <c r="L13" s="10" t="n"/>
      <c r="M13" s="10" t="n"/>
    </row>
    <row r="14">
      <c r="A14" s="9">
        <f>IF(B14="","",CONCATENATE("ORD-",TEXT(14-2,"000")))</f>
        <v/>
      </c>
      <c r="B14" s="10" t="n"/>
      <c r="C14" s="10" t="n"/>
      <c r="D14" s="10" t="n"/>
      <c r="E14" s="10" t="n"/>
      <c r="F14" s="10" t="n"/>
      <c r="G14" s="10" t="n"/>
      <c r="H14" s="10" t="n"/>
      <c r="I14" s="10" t="n"/>
      <c r="J14" s="9">
        <f>IF(B14="","",G14*H14-I14)</f>
        <v/>
      </c>
      <c r="K14" s="10" t="n"/>
      <c r="L14" s="10" t="n"/>
      <c r="M14" s="10" t="n"/>
    </row>
    <row r="15">
      <c r="A15" s="9">
        <f>IF(B15="","",CONCATENATE("ORD-",TEXT(15-2,"000")))</f>
        <v/>
      </c>
      <c r="B15" s="10" t="n"/>
      <c r="C15" s="10" t="n"/>
      <c r="D15" s="10" t="n"/>
      <c r="E15" s="10" t="n"/>
      <c r="F15" s="10" t="n"/>
      <c r="G15" s="10" t="n"/>
      <c r="H15" s="10" t="n"/>
      <c r="I15" s="10" t="n"/>
      <c r="J15" s="9">
        <f>IF(B15="","",G15*H15-I15)</f>
        <v/>
      </c>
      <c r="K15" s="10" t="n"/>
      <c r="L15" s="10" t="n"/>
      <c r="M15" s="10" t="n"/>
    </row>
    <row r="16">
      <c r="A16" s="9">
        <f>IF(B16="","",CONCATENATE("ORD-",TEXT(16-2,"000")))</f>
        <v/>
      </c>
      <c r="B16" s="10" t="n"/>
      <c r="C16" s="10" t="n"/>
      <c r="D16" s="10" t="n"/>
      <c r="E16" s="10" t="n"/>
      <c r="F16" s="10" t="n"/>
      <c r="G16" s="10" t="n"/>
      <c r="H16" s="10" t="n"/>
      <c r="I16" s="10" t="n"/>
      <c r="J16" s="9">
        <f>IF(B16="","",G16*H16-I16)</f>
        <v/>
      </c>
      <c r="K16" s="10" t="n"/>
      <c r="L16" s="10" t="n"/>
      <c r="M16" s="10" t="n"/>
    </row>
    <row r="17">
      <c r="A17" s="9">
        <f>IF(B17="","",CONCATENATE("ORD-",TEXT(17-2,"000")))</f>
        <v/>
      </c>
      <c r="B17" s="10" t="n"/>
      <c r="C17" s="10" t="n"/>
      <c r="D17" s="10" t="n"/>
      <c r="E17" s="10" t="n"/>
      <c r="F17" s="10" t="n"/>
      <c r="G17" s="10" t="n"/>
      <c r="H17" s="10" t="n"/>
      <c r="I17" s="10" t="n"/>
      <c r="J17" s="9">
        <f>IF(B17="","",G17*H17-I17)</f>
        <v/>
      </c>
      <c r="K17" s="10" t="n"/>
      <c r="L17" s="10" t="n"/>
      <c r="M17" s="10" t="n"/>
    </row>
    <row r="18">
      <c r="A18" s="9">
        <f>IF(B18="","",CONCATENATE("ORD-",TEXT(18-2,"000")))</f>
        <v/>
      </c>
      <c r="B18" s="10" t="n"/>
      <c r="C18" s="10" t="n"/>
      <c r="D18" s="10" t="n"/>
      <c r="E18" s="10" t="n"/>
      <c r="F18" s="10" t="n"/>
      <c r="G18" s="10" t="n"/>
      <c r="H18" s="10" t="n"/>
      <c r="I18" s="10" t="n"/>
      <c r="J18" s="9">
        <f>IF(B18="","",G18*H18-I18)</f>
        <v/>
      </c>
      <c r="K18" s="10" t="n"/>
      <c r="L18" s="10" t="n"/>
      <c r="M18" s="10" t="n"/>
    </row>
    <row r="19">
      <c r="A19" s="9">
        <f>IF(B19="","",CONCATENATE("ORD-",TEXT(19-2,"000")))</f>
        <v/>
      </c>
      <c r="B19" s="10" t="n"/>
      <c r="C19" s="10" t="n"/>
      <c r="D19" s="10" t="n"/>
      <c r="E19" s="10" t="n"/>
      <c r="F19" s="10" t="n"/>
      <c r="G19" s="10" t="n"/>
      <c r="H19" s="10" t="n"/>
      <c r="I19" s="10" t="n"/>
      <c r="J19" s="9">
        <f>IF(B19="","",G19*H19-I19)</f>
        <v/>
      </c>
      <c r="K19" s="10" t="n"/>
      <c r="L19" s="10" t="n"/>
      <c r="M19" s="10" t="n"/>
    </row>
    <row r="20">
      <c r="A20" s="9">
        <f>IF(B20="","",CONCATENATE("ORD-",TEXT(20-2,"000")))</f>
        <v/>
      </c>
      <c r="B20" s="10" t="n"/>
      <c r="C20" s="10" t="n"/>
      <c r="D20" s="10" t="n"/>
      <c r="E20" s="10" t="n"/>
      <c r="F20" s="10" t="n"/>
      <c r="G20" s="10" t="n"/>
      <c r="H20" s="10" t="n"/>
      <c r="I20" s="10" t="n"/>
      <c r="J20" s="9">
        <f>IF(B20="","",G20*H20-I20)</f>
        <v/>
      </c>
      <c r="K20" s="10" t="n"/>
      <c r="L20" s="10" t="n"/>
      <c r="M20" s="10" t="n"/>
    </row>
    <row r="21">
      <c r="A21" s="9">
        <f>IF(B21="","",CONCATENATE("ORD-",TEXT(21-2,"000")))</f>
        <v/>
      </c>
      <c r="B21" s="10" t="n"/>
      <c r="C21" s="10" t="n"/>
      <c r="D21" s="10" t="n"/>
      <c r="E21" s="10" t="n"/>
      <c r="F21" s="10" t="n"/>
      <c r="G21" s="10" t="n"/>
      <c r="H21" s="10" t="n"/>
      <c r="I21" s="10" t="n"/>
      <c r="J21" s="9">
        <f>IF(B21="","",G21*H21-I21)</f>
        <v/>
      </c>
      <c r="K21" s="10" t="n"/>
      <c r="L21" s="10" t="n"/>
      <c r="M21" s="10" t="n"/>
    </row>
    <row r="22">
      <c r="A22" s="9">
        <f>IF(B22="","",CONCATENATE("ORD-",TEXT(22-2,"000")))</f>
        <v/>
      </c>
      <c r="B22" s="10" t="n"/>
      <c r="C22" s="10" t="n"/>
      <c r="D22" s="10" t="n"/>
      <c r="E22" s="10" t="n"/>
      <c r="F22" s="10" t="n"/>
      <c r="G22" s="10" t="n"/>
      <c r="H22" s="10" t="n"/>
      <c r="I22" s="10" t="n"/>
      <c r="J22" s="9">
        <f>IF(B22="","",G22*H22-I22)</f>
        <v/>
      </c>
      <c r="K22" s="10" t="n"/>
      <c r="L22" s="10" t="n"/>
      <c r="M22" s="10" t="n"/>
    </row>
    <row r="23">
      <c r="A23" s="9">
        <f>IF(B23="","",CONCATENATE("ORD-",TEXT(23-2,"000")))</f>
        <v/>
      </c>
      <c r="B23" s="10" t="n"/>
      <c r="C23" s="10" t="n"/>
      <c r="D23" s="10" t="n"/>
      <c r="E23" s="10" t="n"/>
      <c r="F23" s="10" t="n"/>
      <c r="G23" s="10" t="n"/>
      <c r="H23" s="10" t="n"/>
      <c r="I23" s="10" t="n"/>
      <c r="J23" s="9">
        <f>IF(B23="","",G23*H23-I23)</f>
        <v/>
      </c>
      <c r="K23" s="10" t="n"/>
      <c r="L23" s="10" t="n"/>
      <c r="M23" s="10" t="n"/>
    </row>
    <row r="24">
      <c r="A24" s="9">
        <f>IF(B24="","",CONCATENATE("ORD-",TEXT(24-2,"000")))</f>
        <v/>
      </c>
      <c r="B24" s="10" t="n"/>
      <c r="C24" s="10" t="n"/>
      <c r="D24" s="10" t="n"/>
      <c r="E24" s="10" t="n"/>
      <c r="F24" s="10" t="n"/>
      <c r="G24" s="10" t="n"/>
      <c r="H24" s="10" t="n"/>
      <c r="I24" s="10" t="n"/>
      <c r="J24" s="9">
        <f>IF(B24="","",G24*H24-I24)</f>
        <v/>
      </c>
      <c r="K24" s="10" t="n"/>
      <c r="L24" s="10" t="n"/>
      <c r="M24" s="10" t="n"/>
    </row>
    <row r="25">
      <c r="A25" s="9">
        <f>IF(B25="","",CONCATENATE("ORD-",TEXT(25-2,"000")))</f>
        <v/>
      </c>
      <c r="B25" s="10" t="n"/>
      <c r="C25" s="10" t="n"/>
      <c r="D25" s="10" t="n"/>
      <c r="E25" s="10" t="n"/>
      <c r="F25" s="10" t="n"/>
      <c r="G25" s="10" t="n"/>
      <c r="H25" s="10" t="n"/>
      <c r="I25" s="10" t="n"/>
      <c r="J25" s="9">
        <f>IF(B25="","",G25*H25-I25)</f>
        <v/>
      </c>
      <c r="K25" s="10" t="n"/>
      <c r="L25" s="10" t="n"/>
      <c r="M25" s="10" t="n"/>
    </row>
    <row r="26">
      <c r="A26" s="9">
        <f>IF(B26="","",CONCATENATE("ORD-",TEXT(26-2,"000")))</f>
        <v/>
      </c>
      <c r="B26" s="10" t="n"/>
      <c r="C26" s="10" t="n"/>
      <c r="D26" s="10" t="n"/>
      <c r="E26" s="10" t="n"/>
      <c r="F26" s="10" t="n"/>
      <c r="G26" s="10" t="n"/>
      <c r="H26" s="10" t="n"/>
      <c r="I26" s="10" t="n"/>
      <c r="J26" s="9">
        <f>IF(B26="","",G26*H26-I26)</f>
        <v/>
      </c>
      <c r="K26" s="10" t="n"/>
      <c r="L26" s="10" t="n"/>
      <c r="M26" s="10" t="n"/>
    </row>
    <row r="27">
      <c r="A27" s="9">
        <f>IF(B27="","",CONCATENATE("ORD-",TEXT(27-2,"000")))</f>
        <v/>
      </c>
      <c r="B27" s="10" t="n"/>
      <c r="C27" s="10" t="n"/>
      <c r="D27" s="10" t="n"/>
      <c r="E27" s="10" t="n"/>
      <c r="F27" s="10" t="n"/>
      <c r="G27" s="10" t="n"/>
      <c r="H27" s="10" t="n"/>
      <c r="I27" s="10" t="n"/>
      <c r="J27" s="9">
        <f>IF(B27="","",G27*H27-I27)</f>
        <v/>
      </c>
      <c r="K27" s="10" t="n"/>
      <c r="L27" s="10" t="n"/>
      <c r="M27" s="10" t="n"/>
    </row>
    <row r="28">
      <c r="A28" s="9">
        <f>IF(B28="","",CONCATENATE("ORD-",TEXT(28-2,"000")))</f>
        <v/>
      </c>
      <c r="B28" s="10" t="n"/>
      <c r="C28" s="10" t="n"/>
      <c r="D28" s="10" t="n"/>
      <c r="E28" s="10" t="n"/>
      <c r="F28" s="10" t="n"/>
      <c r="G28" s="10" t="n"/>
      <c r="H28" s="10" t="n"/>
      <c r="I28" s="10" t="n"/>
      <c r="J28" s="9">
        <f>IF(B28="","",G28*H28-I28)</f>
        <v/>
      </c>
      <c r="K28" s="10" t="n"/>
      <c r="L28" s="10" t="n"/>
      <c r="M28" s="10" t="n"/>
    </row>
    <row r="29">
      <c r="A29" s="9">
        <f>IF(B29="","",CONCATENATE("ORD-",TEXT(29-2,"000")))</f>
        <v/>
      </c>
      <c r="B29" s="10" t="n"/>
      <c r="C29" s="10" t="n"/>
      <c r="D29" s="10" t="n"/>
      <c r="E29" s="10" t="n"/>
      <c r="F29" s="10" t="n"/>
      <c r="G29" s="10" t="n"/>
      <c r="H29" s="10" t="n"/>
      <c r="I29" s="10" t="n"/>
      <c r="J29" s="9">
        <f>IF(B29="","",G29*H29-I29)</f>
        <v/>
      </c>
      <c r="K29" s="10" t="n"/>
      <c r="L29" s="10" t="n"/>
      <c r="M29" s="10" t="n"/>
    </row>
    <row r="30">
      <c r="A30" s="9">
        <f>IF(B30="","",CONCATENATE("ORD-",TEXT(30-2,"000")))</f>
        <v/>
      </c>
      <c r="B30" s="10" t="n"/>
      <c r="C30" s="10" t="n"/>
      <c r="D30" s="10" t="n"/>
      <c r="E30" s="10" t="n"/>
      <c r="F30" s="10" t="n"/>
      <c r="G30" s="10" t="n"/>
      <c r="H30" s="10" t="n"/>
      <c r="I30" s="10" t="n"/>
      <c r="J30" s="9">
        <f>IF(B30="","",G30*H30-I30)</f>
        <v/>
      </c>
      <c r="K30" s="10" t="n"/>
      <c r="L30" s="10" t="n"/>
      <c r="M30" s="10" t="n"/>
    </row>
    <row r="31">
      <c r="A31" s="9">
        <f>IF(B31="","",CONCATENATE("ORD-",TEXT(31-2,"000")))</f>
        <v/>
      </c>
      <c r="B31" s="10" t="n"/>
      <c r="C31" s="10" t="n"/>
      <c r="D31" s="10" t="n"/>
      <c r="E31" s="10" t="n"/>
      <c r="F31" s="10" t="n"/>
      <c r="G31" s="10" t="n"/>
      <c r="H31" s="10" t="n"/>
      <c r="I31" s="10" t="n"/>
      <c r="J31" s="9">
        <f>IF(B31="","",G31*H31-I31)</f>
        <v/>
      </c>
      <c r="K31" s="10" t="n"/>
      <c r="L31" s="10" t="n"/>
      <c r="M31" s="10" t="n"/>
    </row>
    <row r="32">
      <c r="A32" s="9">
        <f>IF(B32="","",CONCATENATE("ORD-",TEXT(32-2,"000")))</f>
        <v/>
      </c>
      <c r="B32" s="10" t="n"/>
      <c r="C32" s="10" t="n"/>
      <c r="D32" s="10" t="n"/>
      <c r="E32" s="10" t="n"/>
      <c r="F32" s="10" t="n"/>
      <c r="G32" s="10" t="n"/>
      <c r="H32" s="10" t="n"/>
      <c r="I32" s="10" t="n"/>
      <c r="J32" s="9">
        <f>IF(B32="","",G32*H32-I32)</f>
        <v/>
      </c>
      <c r="K32" s="10" t="n"/>
      <c r="L32" s="10" t="n"/>
      <c r="M32" s="10" t="n"/>
    </row>
    <row r="33">
      <c r="A33" s="9">
        <f>IF(B33="","",CONCATENATE("ORD-",TEXT(33-2,"000")))</f>
        <v/>
      </c>
      <c r="B33" s="10" t="n"/>
      <c r="C33" s="10" t="n"/>
      <c r="D33" s="10" t="n"/>
      <c r="E33" s="10" t="n"/>
      <c r="F33" s="10" t="n"/>
      <c r="G33" s="10" t="n"/>
      <c r="H33" s="10" t="n"/>
      <c r="I33" s="10" t="n"/>
      <c r="J33" s="9">
        <f>IF(B33="","",G33*H33-I33)</f>
        <v/>
      </c>
      <c r="K33" s="10" t="n"/>
      <c r="L33" s="10" t="n"/>
      <c r="M33" s="10" t="n"/>
    </row>
    <row r="34">
      <c r="A34" s="9">
        <f>IF(B34="","",CONCATENATE("ORD-",TEXT(34-2,"000")))</f>
        <v/>
      </c>
      <c r="B34" s="10" t="n"/>
      <c r="C34" s="10" t="n"/>
      <c r="D34" s="10" t="n"/>
      <c r="E34" s="10" t="n"/>
      <c r="F34" s="10" t="n"/>
      <c r="G34" s="10" t="n"/>
      <c r="H34" s="10" t="n"/>
      <c r="I34" s="10" t="n"/>
      <c r="J34" s="9">
        <f>IF(B34="","",G34*H34-I34)</f>
        <v/>
      </c>
      <c r="K34" s="10" t="n"/>
      <c r="L34" s="10" t="n"/>
      <c r="M34" s="10" t="n"/>
    </row>
    <row r="35">
      <c r="A35" s="9">
        <f>IF(B35="","",CONCATENATE("ORD-",TEXT(35-2,"000")))</f>
        <v/>
      </c>
      <c r="B35" s="10" t="n"/>
      <c r="C35" s="10" t="n"/>
      <c r="D35" s="10" t="n"/>
      <c r="E35" s="10" t="n"/>
      <c r="F35" s="10" t="n"/>
      <c r="G35" s="10" t="n"/>
      <c r="H35" s="10" t="n"/>
      <c r="I35" s="10" t="n"/>
      <c r="J35" s="9">
        <f>IF(B35="","",G35*H35-I35)</f>
        <v/>
      </c>
      <c r="K35" s="10" t="n"/>
      <c r="L35" s="10" t="n"/>
      <c r="M35" s="10" t="n"/>
    </row>
    <row r="36">
      <c r="A36" s="9">
        <f>IF(B36="","",CONCATENATE("ORD-",TEXT(36-2,"000")))</f>
        <v/>
      </c>
      <c r="B36" s="10" t="n"/>
      <c r="C36" s="10" t="n"/>
      <c r="D36" s="10" t="n"/>
      <c r="E36" s="10" t="n"/>
      <c r="F36" s="10" t="n"/>
      <c r="G36" s="10" t="n"/>
      <c r="H36" s="10" t="n"/>
      <c r="I36" s="10" t="n"/>
      <c r="J36" s="9">
        <f>IF(B36="","",G36*H36-I36)</f>
        <v/>
      </c>
      <c r="K36" s="10" t="n"/>
      <c r="L36" s="10" t="n"/>
      <c r="M36" s="10" t="n"/>
    </row>
    <row r="37">
      <c r="A37" s="9">
        <f>IF(B37="","",CONCATENATE("ORD-",TEXT(37-2,"000")))</f>
        <v/>
      </c>
      <c r="B37" s="10" t="n"/>
      <c r="C37" s="10" t="n"/>
      <c r="D37" s="10" t="n"/>
      <c r="E37" s="10" t="n"/>
      <c r="F37" s="10" t="n"/>
      <c r="G37" s="10" t="n"/>
      <c r="H37" s="10" t="n"/>
      <c r="I37" s="10" t="n"/>
      <c r="J37" s="9">
        <f>IF(B37="","",G37*H37-I37)</f>
        <v/>
      </c>
      <c r="K37" s="10" t="n"/>
      <c r="L37" s="10" t="n"/>
      <c r="M37" s="10" t="n"/>
    </row>
    <row r="38">
      <c r="A38" s="9">
        <f>IF(B38="","",CONCATENATE("ORD-",TEXT(38-2,"000")))</f>
        <v/>
      </c>
      <c r="B38" s="10" t="n"/>
      <c r="C38" s="10" t="n"/>
      <c r="D38" s="10" t="n"/>
      <c r="E38" s="10" t="n"/>
      <c r="F38" s="10" t="n"/>
      <c r="G38" s="10" t="n"/>
      <c r="H38" s="10" t="n"/>
      <c r="I38" s="10" t="n"/>
      <c r="J38" s="9">
        <f>IF(B38="","",G38*H38-I38)</f>
        <v/>
      </c>
      <c r="K38" s="10" t="n"/>
      <c r="L38" s="10" t="n"/>
      <c r="M38" s="10" t="n"/>
    </row>
    <row r="39">
      <c r="A39" s="9">
        <f>IF(B39="","",CONCATENATE("ORD-",TEXT(39-2,"000")))</f>
        <v/>
      </c>
      <c r="B39" s="10" t="n"/>
      <c r="C39" s="10" t="n"/>
      <c r="D39" s="10" t="n"/>
      <c r="E39" s="10" t="n"/>
      <c r="F39" s="10" t="n"/>
      <c r="G39" s="10" t="n"/>
      <c r="H39" s="10" t="n"/>
      <c r="I39" s="10" t="n"/>
      <c r="J39" s="9">
        <f>IF(B39="","",G39*H39-I39)</f>
        <v/>
      </c>
      <c r="K39" s="10" t="n"/>
      <c r="L39" s="10" t="n"/>
      <c r="M39" s="10" t="n"/>
    </row>
    <row r="40">
      <c r="A40" s="9">
        <f>IF(B40="","",CONCATENATE("ORD-",TEXT(40-2,"000")))</f>
        <v/>
      </c>
      <c r="B40" s="10" t="n"/>
      <c r="C40" s="10" t="n"/>
      <c r="D40" s="10" t="n"/>
      <c r="E40" s="10" t="n"/>
      <c r="F40" s="10" t="n"/>
      <c r="G40" s="10" t="n"/>
      <c r="H40" s="10" t="n"/>
      <c r="I40" s="10" t="n"/>
      <c r="J40" s="9">
        <f>IF(B40="","",G40*H40-I40)</f>
        <v/>
      </c>
      <c r="K40" s="10" t="n"/>
      <c r="L40" s="10" t="n"/>
      <c r="M40" s="10" t="n"/>
    </row>
    <row r="41">
      <c r="A41" s="9">
        <f>IF(B41="","",CONCATENATE("ORD-",TEXT(41-2,"000")))</f>
        <v/>
      </c>
      <c r="B41" s="10" t="n"/>
      <c r="C41" s="10" t="n"/>
      <c r="D41" s="10" t="n"/>
      <c r="E41" s="10" t="n"/>
      <c r="F41" s="10" t="n"/>
      <c r="G41" s="10" t="n"/>
      <c r="H41" s="10" t="n"/>
      <c r="I41" s="10" t="n"/>
      <c r="J41" s="9">
        <f>IF(B41="","",G41*H41-I41)</f>
        <v/>
      </c>
      <c r="K41" s="10" t="n"/>
      <c r="L41" s="10" t="n"/>
      <c r="M41" s="10" t="n"/>
    </row>
    <row r="42">
      <c r="A42" s="9">
        <f>IF(B42="","",CONCATENATE("ORD-",TEXT(42-2,"000")))</f>
        <v/>
      </c>
      <c r="B42" s="10" t="n"/>
      <c r="C42" s="10" t="n"/>
      <c r="D42" s="10" t="n"/>
      <c r="E42" s="10" t="n"/>
      <c r="F42" s="10" t="n"/>
      <c r="G42" s="10" t="n"/>
      <c r="H42" s="10" t="n"/>
      <c r="I42" s="10" t="n"/>
      <c r="J42" s="9">
        <f>IF(B42="","",G42*H42-I42)</f>
        <v/>
      </c>
      <c r="K42" s="10" t="n"/>
      <c r="L42" s="10" t="n"/>
      <c r="M42" s="10" t="n"/>
    </row>
    <row r="43">
      <c r="A43" s="9">
        <f>IF(B43="","",CONCATENATE("ORD-",TEXT(43-2,"000")))</f>
        <v/>
      </c>
      <c r="B43" s="10" t="n"/>
      <c r="C43" s="10" t="n"/>
      <c r="D43" s="10" t="n"/>
      <c r="E43" s="10" t="n"/>
      <c r="F43" s="10" t="n"/>
      <c r="G43" s="10" t="n"/>
      <c r="H43" s="10" t="n"/>
      <c r="I43" s="10" t="n"/>
      <c r="J43" s="9">
        <f>IF(B43="","",G43*H43-I43)</f>
        <v/>
      </c>
      <c r="K43" s="10" t="n"/>
      <c r="L43" s="10" t="n"/>
      <c r="M43" s="10" t="n"/>
    </row>
    <row r="44">
      <c r="A44" s="9">
        <f>IF(B44="","",CONCATENATE("ORD-",TEXT(44-2,"000")))</f>
        <v/>
      </c>
      <c r="B44" s="10" t="n"/>
      <c r="C44" s="10" t="n"/>
      <c r="D44" s="10" t="n"/>
      <c r="E44" s="10" t="n"/>
      <c r="F44" s="10" t="n"/>
      <c r="G44" s="10" t="n"/>
      <c r="H44" s="10" t="n"/>
      <c r="I44" s="10" t="n"/>
      <c r="J44" s="9">
        <f>IF(B44="","",G44*H44-I44)</f>
        <v/>
      </c>
      <c r="K44" s="10" t="n"/>
      <c r="L44" s="10" t="n"/>
      <c r="M44" s="10" t="n"/>
    </row>
    <row r="45">
      <c r="A45" s="9">
        <f>IF(B45="","",CONCATENATE("ORD-",TEXT(45-2,"000")))</f>
        <v/>
      </c>
      <c r="B45" s="10" t="n"/>
      <c r="C45" s="10" t="n"/>
      <c r="D45" s="10" t="n"/>
      <c r="E45" s="10" t="n"/>
      <c r="F45" s="10" t="n"/>
      <c r="G45" s="10" t="n"/>
      <c r="H45" s="10" t="n"/>
      <c r="I45" s="10" t="n"/>
      <c r="J45" s="9">
        <f>IF(B45="","",G45*H45-I45)</f>
        <v/>
      </c>
      <c r="K45" s="10" t="n"/>
      <c r="L45" s="10" t="n"/>
      <c r="M45" s="10" t="n"/>
    </row>
    <row r="46">
      <c r="A46" s="9">
        <f>IF(B46="","",CONCATENATE("ORD-",TEXT(46-2,"000")))</f>
        <v/>
      </c>
      <c r="B46" s="10" t="n"/>
      <c r="C46" s="10" t="n"/>
      <c r="D46" s="10" t="n"/>
      <c r="E46" s="10" t="n"/>
      <c r="F46" s="10" t="n"/>
      <c r="G46" s="10" t="n"/>
      <c r="H46" s="10" t="n"/>
      <c r="I46" s="10" t="n"/>
      <c r="J46" s="9">
        <f>IF(B46="","",G46*H46-I46)</f>
        <v/>
      </c>
      <c r="K46" s="10" t="n"/>
      <c r="L46" s="10" t="n"/>
      <c r="M46" s="10" t="n"/>
    </row>
    <row r="47">
      <c r="A47" s="9">
        <f>IF(B47="","",CONCATENATE("ORD-",TEXT(47-2,"000")))</f>
        <v/>
      </c>
      <c r="B47" s="10" t="n"/>
      <c r="C47" s="10" t="n"/>
      <c r="D47" s="10" t="n"/>
      <c r="E47" s="10" t="n"/>
      <c r="F47" s="10" t="n"/>
      <c r="G47" s="10" t="n"/>
      <c r="H47" s="10" t="n"/>
      <c r="I47" s="10" t="n"/>
      <c r="J47" s="9">
        <f>IF(B47="","",G47*H47-I47)</f>
        <v/>
      </c>
      <c r="K47" s="10" t="n"/>
      <c r="L47" s="10" t="n"/>
      <c r="M47" s="10" t="n"/>
    </row>
    <row r="48">
      <c r="A48" s="9">
        <f>IF(B48="","",CONCATENATE("ORD-",TEXT(48-2,"000")))</f>
        <v/>
      </c>
      <c r="B48" s="10" t="n"/>
      <c r="C48" s="10" t="n"/>
      <c r="D48" s="10" t="n"/>
      <c r="E48" s="10" t="n"/>
      <c r="F48" s="10" t="n"/>
      <c r="G48" s="10" t="n"/>
      <c r="H48" s="10" t="n"/>
      <c r="I48" s="10" t="n"/>
      <c r="J48" s="9">
        <f>IF(B48="","",G48*H48-I48)</f>
        <v/>
      </c>
      <c r="K48" s="10" t="n"/>
      <c r="L48" s="10" t="n"/>
      <c r="M48" s="10" t="n"/>
    </row>
    <row r="49">
      <c r="A49" s="9">
        <f>IF(B49="","",CONCATENATE("ORD-",TEXT(49-2,"000")))</f>
        <v/>
      </c>
      <c r="B49" s="10" t="n"/>
      <c r="C49" s="10" t="n"/>
      <c r="D49" s="10" t="n"/>
      <c r="E49" s="10" t="n"/>
      <c r="F49" s="10" t="n"/>
      <c r="G49" s="10" t="n"/>
      <c r="H49" s="10" t="n"/>
      <c r="I49" s="10" t="n"/>
      <c r="J49" s="9">
        <f>IF(B49="","",G49*H49-I49)</f>
        <v/>
      </c>
      <c r="K49" s="10" t="n"/>
      <c r="L49" s="10" t="n"/>
      <c r="M49" s="10" t="n"/>
    </row>
    <row r="50">
      <c r="A50" s="9">
        <f>IF(B50="","",CONCATENATE("ORD-",TEXT(50-2,"000")))</f>
        <v/>
      </c>
      <c r="B50" s="10" t="n"/>
      <c r="C50" s="10" t="n"/>
      <c r="D50" s="10" t="n"/>
      <c r="E50" s="10" t="n"/>
      <c r="F50" s="10" t="n"/>
      <c r="G50" s="10" t="n"/>
      <c r="H50" s="10" t="n"/>
      <c r="I50" s="10" t="n"/>
      <c r="J50" s="9">
        <f>IF(B50="","",G50*H50-I50)</f>
        <v/>
      </c>
      <c r="K50" s="10" t="n"/>
      <c r="L50" s="10" t="n"/>
      <c r="M50" s="10" t="n"/>
    </row>
    <row r="51">
      <c r="A51" s="9">
        <f>IF(B51="","",CONCATENATE("ORD-",TEXT(51-2,"000")))</f>
        <v/>
      </c>
      <c r="B51" s="10" t="n"/>
      <c r="C51" s="10" t="n"/>
      <c r="D51" s="10" t="n"/>
      <c r="E51" s="10" t="n"/>
      <c r="F51" s="10" t="n"/>
      <c r="G51" s="10" t="n"/>
      <c r="H51" s="10" t="n"/>
      <c r="I51" s="10" t="n"/>
      <c r="J51" s="9">
        <f>IF(B51="","",G51*H51-I51)</f>
        <v/>
      </c>
      <c r="K51" s="10" t="n"/>
      <c r="L51" s="10" t="n"/>
      <c r="M51" s="10" t="n"/>
    </row>
    <row r="52">
      <c r="A52" s="9">
        <f>IF(B52="","",CONCATENATE("ORD-",TEXT(52-2,"000")))</f>
        <v/>
      </c>
      <c r="B52" s="10" t="n"/>
      <c r="C52" s="10" t="n"/>
      <c r="D52" s="10" t="n"/>
      <c r="E52" s="10" t="n"/>
      <c r="F52" s="10" t="n"/>
      <c r="G52" s="10" t="n"/>
      <c r="H52" s="10" t="n"/>
      <c r="I52" s="10" t="n"/>
      <c r="J52" s="9">
        <f>IF(B52="","",G52*H52-I52)</f>
        <v/>
      </c>
      <c r="K52" s="10" t="n"/>
      <c r="L52" s="10" t="n"/>
      <c r="M52" s="10" t="n"/>
    </row>
    <row r="53">
      <c r="A53" s="9">
        <f>IF(B53="","",CONCATENATE("ORD-",TEXT(53-2,"000")))</f>
        <v/>
      </c>
      <c r="B53" s="10" t="n"/>
      <c r="C53" s="10" t="n"/>
      <c r="D53" s="10" t="n"/>
      <c r="E53" s="10" t="n"/>
      <c r="F53" s="10" t="n"/>
      <c r="G53" s="10" t="n"/>
      <c r="H53" s="10" t="n"/>
      <c r="I53" s="10" t="n"/>
      <c r="J53" s="9">
        <f>IF(B53="","",G53*H53-I53)</f>
        <v/>
      </c>
      <c r="K53" s="10" t="n"/>
      <c r="L53" s="10" t="n"/>
      <c r="M53" s="10" t="n"/>
    </row>
    <row r="54">
      <c r="A54" s="9">
        <f>IF(B54="","",CONCATENATE("ORD-",TEXT(54-2,"000")))</f>
        <v/>
      </c>
      <c r="B54" s="10" t="n"/>
      <c r="C54" s="10" t="n"/>
      <c r="D54" s="10" t="n"/>
      <c r="E54" s="10" t="n"/>
      <c r="F54" s="10" t="n"/>
      <c r="G54" s="10" t="n"/>
      <c r="H54" s="10" t="n"/>
      <c r="I54" s="10" t="n"/>
      <c r="J54" s="9">
        <f>IF(B54="","",G54*H54-I54)</f>
        <v/>
      </c>
      <c r="K54" s="10" t="n"/>
      <c r="L54" s="10" t="n"/>
      <c r="M54" s="10" t="n"/>
    </row>
    <row r="55">
      <c r="A55" s="9">
        <f>IF(B55="","",CONCATENATE("ORD-",TEXT(55-2,"000")))</f>
        <v/>
      </c>
      <c r="B55" s="10" t="n"/>
      <c r="C55" s="10" t="n"/>
      <c r="D55" s="10" t="n"/>
      <c r="E55" s="10" t="n"/>
      <c r="F55" s="10" t="n"/>
      <c r="G55" s="10" t="n"/>
      <c r="H55" s="10" t="n"/>
      <c r="I55" s="10" t="n"/>
      <c r="J55" s="9">
        <f>IF(B55="","",G55*H55-I55)</f>
        <v/>
      </c>
      <c r="K55" s="10" t="n"/>
      <c r="L55" s="10" t="n"/>
      <c r="M55" s="10" t="n"/>
    </row>
    <row r="56">
      <c r="A56" s="9">
        <f>IF(B56="","",CONCATENATE("ORD-",TEXT(56-2,"000")))</f>
        <v/>
      </c>
      <c r="B56" s="10" t="n"/>
      <c r="C56" s="10" t="n"/>
      <c r="D56" s="10" t="n"/>
      <c r="E56" s="10" t="n"/>
      <c r="F56" s="10" t="n"/>
      <c r="G56" s="10" t="n"/>
      <c r="H56" s="10" t="n"/>
      <c r="I56" s="10" t="n"/>
      <c r="J56" s="9">
        <f>IF(B56="","",G56*H56-I56)</f>
        <v/>
      </c>
      <c r="K56" s="10" t="n"/>
      <c r="L56" s="10" t="n"/>
      <c r="M56" s="10" t="n"/>
    </row>
    <row r="57">
      <c r="A57" s="9">
        <f>IF(B57="","",CONCATENATE("ORD-",TEXT(57-2,"000")))</f>
        <v/>
      </c>
      <c r="B57" s="10" t="n"/>
      <c r="C57" s="10" t="n"/>
      <c r="D57" s="10" t="n"/>
      <c r="E57" s="10" t="n"/>
      <c r="F57" s="10" t="n"/>
      <c r="G57" s="10" t="n"/>
      <c r="H57" s="10" t="n"/>
      <c r="I57" s="10" t="n"/>
      <c r="J57" s="9">
        <f>IF(B57="","",G57*H57-I57)</f>
        <v/>
      </c>
      <c r="K57" s="10" t="n"/>
      <c r="L57" s="10" t="n"/>
      <c r="M57" s="10" t="n"/>
    </row>
    <row r="58">
      <c r="A58" s="9">
        <f>IF(B58="","",CONCATENATE("ORD-",TEXT(58-2,"000")))</f>
        <v/>
      </c>
      <c r="B58" s="10" t="n"/>
      <c r="C58" s="10" t="n"/>
      <c r="D58" s="10" t="n"/>
      <c r="E58" s="10" t="n"/>
      <c r="F58" s="10" t="n"/>
      <c r="G58" s="10" t="n"/>
      <c r="H58" s="10" t="n"/>
      <c r="I58" s="10" t="n"/>
      <c r="J58" s="9">
        <f>IF(B58="","",G58*H58-I58)</f>
        <v/>
      </c>
      <c r="K58" s="10" t="n"/>
      <c r="L58" s="10" t="n"/>
      <c r="M58" s="10" t="n"/>
    </row>
    <row r="59">
      <c r="A59" s="9">
        <f>IF(B59="","",CONCATENATE("ORD-",TEXT(59-2,"000")))</f>
        <v/>
      </c>
      <c r="B59" s="10" t="n"/>
      <c r="C59" s="10" t="n"/>
      <c r="D59" s="10" t="n"/>
      <c r="E59" s="10" t="n"/>
      <c r="F59" s="10" t="n"/>
      <c r="G59" s="10" t="n"/>
      <c r="H59" s="10" t="n"/>
      <c r="I59" s="10" t="n"/>
      <c r="J59" s="9">
        <f>IF(B59="","",G59*H59-I59)</f>
        <v/>
      </c>
      <c r="K59" s="10" t="n"/>
      <c r="L59" s="10" t="n"/>
      <c r="M59" s="10" t="n"/>
    </row>
    <row r="60">
      <c r="A60" s="9">
        <f>IF(B60="","",CONCATENATE("ORD-",TEXT(60-2,"000")))</f>
        <v/>
      </c>
      <c r="B60" s="10" t="n"/>
      <c r="C60" s="10" t="n"/>
      <c r="D60" s="10" t="n"/>
      <c r="E60" s="10" t="n"/>
      <c r="F60" s="10" t="n"/>
      <c r="G60" s="10" t="n"/>
      <c r="H60" s="10" t="n"/>
      <c r="I60" s="10" t="n"/>
      <c r="J60" s="9">
        <f>IF(B60="","",G60*H60-I60)</f>
        <v/>
      </c>
      <c r="K60" s="10" t="n"/>
      <c r="L60" s="10" t="n"/>
      <c r="M60" s="10" t="n"/>
    </row>
    <row r="61">
      <c r="A61" s="9">
        <f>IF(B61="","",CONCATENATE("ORD-",TEXT(61-2,"000")))</f>
        <v/>
      </c>
      <c r="B61" s="10" t="n"/>
      <c r="C61" s="10" t="n"/>
      <c r="D61" s="10" t="n"/>
      <c r="E61" s="10" t="n"/>
      <c r="F61" s="10" t="n"/>
      <c r="G61" s="10" t="n"/>
      <c r="H61" s="10" t="n"/>
      <c r="I61" s="10" t="n"/>
      <c r="J61" s="9">
        <f>IF(B61="","",G61*H61-I61)</f>
        <v/>
      </c>
      <c r="K61" s="10" t="n"/>
      <c r="L61" s="10" t="n"/>
      <c r="M61" s="10" t="n"/>
    </row>
    <row r="62">
      <c r="A62" s="9">
        <f>IF(B62="","",CONCATENATE("ORD-",TEXT(62-2,"000")))</f>
        <v/>
      </c>
      <c r="B62" s="10" t="n"/>
      <c r="C62" s="10" t="n"/>
      <c r="D62" s="10" t="n"/>
      <c r="E62" s="10" t="n"/>
      <c r="F62" s="10" t="n"/>
      <c r="G62" s="10" t="n"/>
      <c r="H62" s="10" t="n"/>
      <c r="I62" s="10" t="n"/>
      <c r="J62" s="9">
        <f>IF(B62="","",G62*H62-I62)</f>
        <v/>
      </c>
      <c r="K62" s="10" t="n"/>
      <c r="L62" s="10" t="n"/>
      <c r="M62" s="10" t="n"/>
    </row>
    <row r="63">
      <c r="A63" s="9">
        <f>IF(B63="","",CONCATENATE("ORD-",TEXT(63-2,"000")))</f>
        <v/>
      </c>
      <c r="B63" s="10" t="n"/>
      <c r="C63" s="10" t="n"/>
      <c r="D63" s="10" t="n"/>
      <c r="E63" s="10" t="n"/>
      <c r="F63" s="10" t="n"/>
      <c r="G63" s="10" t="n"/>
      <c r="H63" s="10" t="n"/>
      <c r="I63" s="10" t="n"/>
      <c r="J63" s="9">
        <f>IF(B63="","",G63*H63-I63)</f>
        <v/>
      </c>
      <c r="K63" s="10" t="n"/>
      <c r="L63" s="10" t="n"/>
      <c r="M63" s="10" t="n"/>
    </row>
    <row r="64">
      <c r="A64" s="9">
        <f>IF(B64="","",CONCATENATE("ORD-",TEXT(64-2,"000")))</f>
        <v/>
      </c>
      <c r="B64" s="10" t="n"/>
      <c r="C64" s="10" t="n"/>
      <c r="D64" s="10" t="n"/>
      <c r="E64" s="10" t="n"/>
      <c r="F64" s="10" t="n"/>
      <c r="G64" s="10" t="n"/>
      <c r="H64" s="10" t="n"/>
      <c r="I64" s="10" t="n"/>
      <c r="J64" s="9">
        <f>IF(B64="","",G64*H64-I64)</f>
        <v/>
      </c>
      <c r="K64" s="10" t="n"/>
      <c r="L64" s="10" t="n"/>
      <c r="M64" s="10" t="n"/>
    </row>
    <row r="65">
      <c r="A65" s="9">
        <f>IF(B65="","",CONCATENATE("ORD-",TEXT(65-2,"000")))</f>
        <v/>
      </c>
      <c r="B65" s="10" t="n"/>
      <c r="C65" s="10" t="n"/>
      <c r="D65" s="10" t="n"/>
      <c r="E65" s="10" t="n"/>
      <c r="F65" s="10" t="n"/>
      <c r="G65" s="10" t="n"/>
      <c r="H65" s="10" t="n"/>
      <c r="I65" s="10" t="n"/>
      <c r="J65" s="9">
        <f>IF(B65="","",G65*H65-I65)</f>
        <v/>
      </c>
      <c r="K65" s="10" t="n"/>
      <c r="L65" s="10" t="n"/>
      <c r="M65" s="10" t="n"/>
    </row>
    <row r="66">
      <c r="A66" s="9">
        <f>IF(B66="","",CONCATENATE("ORD-",TEXT(66-2,"000")))</f>
        <v/>
      </c>
      <c r="B66" s="10" t="n"/>
      <c r="C66" s="10" t="n"/>
      <c r="D66" s="10" t="n"/>
      <c r="E66" s="10" t="n"/>
      <c r="F66" s="10" t="n"/>
      <c r="G66" s="10" t="n"/>
      <c r="H66" s="10" t="n"/>
      <c r="I66" s="10" t="n"/>
      <c r="J66" s="9">
        <f>IF(B66="","",G66*H66-I66)</f>
        <v/>
      </c>
      <c r="K66" s="10" t="n"/>
      <c r="L66" s="10" t="n"/>
      <c r="M66" s="10" t="n"/>
    </row>
    <row r="67">
      <c r="A67" s="9">
        <f>IF(B67="","",CONCATENATE("ORD-",TEXT(67-2,"000")))</f>
        <v/>
      </c>
      <c r="B67" s="10" t="n"/>
      <c r="C67" s="10" t="n"/>
      <c r="D67" s="10" t="n"/>
      <c r="E67" s="10" t="n"/>
      <c r="F67" s="10" t="n"/>
      <c r="G67" s="10" t="n"/>
      <c r="H67" s="10" t="n"/>
      <c r="I67" s="10" t="n"/>
      <c r="J67" s="9">
        <f>IF(B67="","",G67*H67-I67)</f>
        <v/>
      </c>
      <c r="K67" s="10" t="n"/>
      <c r="L67" s="10" t="n"/>
      <c r="M67" s="10" t="n"/>
    </row>
    <row r="68">
      <c r="A68" s="9">
        <f>IF(B68="","",CONCATENATE("ORD-",TEXT(68-2,"000")))</f>
        <v/>
      </c>
      <c r="B68" s="10" t="n"/>
      <c r="C68" s="10" t="n"/>
      <c r="D68" s="10" t="n"/>
      <c r="E68" s="10" t="n"/>
      <c r="F68" s="10" t="n"/>
      <c r="G68" s="10" t="n"/>
      <c r="H68" s="10" t="n"/>
      <c r="I68" s="10" t="n"/>
      <c r="J68" s="9">
        <f>IF(B68="","",G68*H68-I68)</f>
        <v/>
      </c>
      <c r="K68" s="10" t="n"/>
      <c r="L68" s="10" t="n"/>
      <c r="M68" s="10" t="n"/>
    </row>
    <row r="69">
      <c r="A69" s="9">
        <f>IF(B69="","",CONCATENATE("ORD-",TEXT(69-2,"000")))</f>
        <v/>
      </c>
      <c r="B69" s="10" t="n"/>
      <c r="C69" s="10" t="n"/>
      <c r="D69" s="10" t="n"/>
      <c r="E69" s="10" t="n"/>
      <c r="F69" s="10" t="n"/>
      <c r="G69" s="10" t="n"/>
      <c r="H69" s="10" t="n"/>
      <c r="I69" s="10" t="n"/>
      <c r="J69" s="9">
        <f>IF(B69="","",G69*H69-I69)</f>
        <v/>
      </c>
      <c r="K69" s="10" t="n"/>
      <c r="L69" s="10" t="n"/>
      <c r="M69" s="10" t="n"/>
    </row>
    <row r="70">
      <c r="A70" s="9">
        <f>IF(B70="","",CONCATENATE("ORD-",TEXT(70-2,"000")))</f>
        <v/>
      </c>
      <c r="B70" s="10" t="n"/>
      <c r="C70" s="10" t="n"/>
      <c r="D70" s="10" t="n"/>
      <c r="E70" s="10" t="n"/>
      <c r="F70" s="10" t="n"/>
      <c r="G70" s="10" t="n"/>
      <c r="H70" s="10" t="n"/>
      <c r="I70" s="10" t="n"/>
      <c r="J70" s="9">
        <f>IF(B70="","",G70*H70-I70)</f>
        <v/>
      </c>
      <c r="K70" s="10" t="n"/>
      <c r="L70" s="10" t="n"/>
      <c r="M70" s="10" t="n"/>
    </row>
    <row r="71">
      <c r="A71" s="9">
        <f>IF(B71="","",CONCATENATE("ORD-",TEXT(71-2,"000")))</f>
        <v/>
      </c>
      <c r="B71" s="10" t="n"/>
      <c r="C71" s="10" t="n"/>
      <c r="D71" s="10" t="n"/>
      <c r="E71" s="10" t="n"/>
      <c r="F71" s="10" t="n"/>
      <c r="G71" s="10" t="n"/>
      <c r="H71" s="10" t="n"/>
      <c r="I71" s="10" t="n"/>
      <c r="J71" s="9">
        <f>IF(B71="","",G71*H71-I71)</f>
        <v/>
      </c>
      <c r="K71" s="10" t="n"/>
      <c r="L71" s="10" t="n"/>
      <c r="M71" s="10" t="n"/>
    </row>
    <row r="72">
      <c r="A72" s="9">
        <f>IF(B72="","",CONCATENATE("ORD-",TEXT(72-2,"000")))</f>
        <v/>
      </c>
      <c r="B72" s="10" t="n"/>
      <c r="C72" s="10" t="n"/>
      <c r="D72" s="10" t="n"/>
      <c r="E72" s="10" t="n"/>
      <c r="F72" s="10" t="n"/>
      <c r="G72" s="10" t="n"/>
      <c r="H72" s="10" t="n"/>
      <c r="I72" s="10" t="n"/>
      <c r="J72" s="9">
        <f>IF(B72="","",G72*H72-I72)</f>
        <v/>
      </c>
      <c r="K72" s="10" t="n"/>
      <c r="L72" s="10" t="n"/>
      <c r="M72" s="10" t="n"/>
    </row>
    <row r="73">
      <c r="A73" s="9">
        <f>IF(B73="","",CONCATENATE("ORD-",TEXT(73-2,"000")))</f>
        <v/>
      </c>
      <c r="B73" s="10" t="n"/>
      <c r="C73" s="10" t="n"/>
      <c r="D73" s="10" t="n"/>
      <c r="E73" s="10" t="n"/>
      <c r="F73" s="10" t="n"/>
      <c r="G73" s="10" t="n"/>
      <c r="H73" s="10" t="n"/>
      <c r="I73" s="10" t="n"/>
      <c r="J73" s="9">
        <f>IF(B73="","",G73*H73-I73)</f>
        <v/>
      </c>
      <c r="K73" s="10" t="n"/>
      <c r="L73" s="10" t="n"/>
      <c r="M73" s="10" t="n"/>
    </row>
    <row r="74">
      <c r="A74" s="9">
        <f>IF(B74="","",CONCATENATE("ORD-",TEXT(74-2,"000")))</f>
        <v/>
      </c>
      <c r="B74" s="10" t="n"/>
      <c r="C74" s="10" t="n"/>
      <c r="D74" s="10" t="n"/>
      <c r="E74" s="10" t="n"/>
      <c r="F74" s="10" t="n"/>
      <c r="G74" s="10" t="n"/>
      <c r="H74" s="10" t="n"/>
      <c r="I74" s="10" t="n"/>
      <c r="J74" s="9">
        <f>IF(B74="","",G74*H74-I74)</f>
        <v/>
      </c>
      <c r="K74" s="10" t="n"/>
      <c r="L74" s="10" t="n"/>
      <c r="M74" s="10" t="n"/>
    </row>
    <row r="75">
      <c r="A75" s="9">
        <f>IF(B75="","",CONCATENATE("ORD-",TEXT(75-2,"000")))</f>
        <v/>
      </c>
      <c r="B75" s="10" t="n"/>
      <c r="C75" s="10" t="n"/>
      <c r="D75" s="10" t="n"/>
      <c r="E75" s="10" t="n"/>
      <c r="F75" s="10" t="n"/>
      <c r="G75" s="10" t="n"/>
      <c r="H75" s="10" t="n"/>
      <c r="I75" s="10" t="n"/>
      <c r="J75" s="9">
        <f>IF(B75="","",G75*H75-I75)</f>
        <v/>
      </c>
      <c r="K75" s="10" t="n"/>
      <c r="L75" s="10" t="n"/>
      <c r="M75" s="10" t="n"/>
    </row>
    <row r="76">
      <c r="A76" s="9">
        <f>IF(B76="","",CONCATENATE("ORD-",TEXT(76-2,"000")))</f>
        <v/>
      </c>
      <c r="B76" s="10" t="n"/>
      <c r="C76" s="10" t="n"/>
      <c r="D76" s="10" t="n"/>
      <c r="E76" s="10" t="n"/>
      <c r="F76" s="10" t="n"/>
      <c r="G76" s="10" t="n"/>
      <c r="H76" s="10" t="n"/>
      <c r="I76" s="10" t="n"/>
      <c r="J76" s="9">
        <f>IF(B76="","",G76*H76-I76)</f>
        <v/>
      </c>
      <c r="K76" s="10" t="n"/>
      <c r="L76" s="10" t="n"/>
      <c r="M76" s="10" t="n"/>
    </row>
    <row r="77">
      <c r="A77" s="9">
        <f>IF(B77="","",CONCATENATE("ORD-",TEXT(77-2,"000")))</f>
        <v/>
      </c>
      <c r="B77" s="10" t="n"/>
      <c r="C77" s="10" t="n"/>
      <c r="D77" s="10" t="n"/>
      <c r="E77" s="10" t="n"/>
      <c r="F77" s="10" t="n"/>
      <c r="G77" s="10" t="n"/>
      <c r="H77" s="10" t="n"/>
      <c r="I77" s="10" t="n"/>
      <c r="J77" s="9">
        <f>IF(B77="","",G77*H77-I77)</f>
        <v/>
      </c>
      <c r="K77" s="10" t="n"/>
      <c r="L77" s="10" t="n"/>
      <c r="M77" s="10" t="n"/>
    </row>
    <row r="78">
      <c r="A78" s="9">
        <f>IF(B78="","",CONCATENATE("ORD-",TEXT(78-2,"000")))</f>
        <v/>
      </c>
      <c r="B78" s="10" t="n"/>
      <c r="C78" s="10" t="n"/>
      <c r="D78" s="10" t="n"/>
      <c r="E78" s="10" t="n"/>
      <c r="F78" s="10" t="n"/>
      <c r="G78" s="10" t="n"/>
      <c r="H78" s="10" t="n"/>
      <c r="I78" s="10" t="n"/>
      <c r="J78" s="9">
        <f>IF(B78="","",G78*H78-I78)</f>
        <v/>
      </c>
      <c r="K78" s="10" t="n"/>
      <c r="L78" s="10" t="n"/>
      <c r="M78" s="10" t="n"/>
    </row>
    <row r="79">
      <c r="A79" s="9">
        <f>IF(B79="","",CONCATENATE("ORD-",TEXT(79-2,"000")))</f>
        <v/>
      </c>
      <c r="B79" s="10" t="n"/>
      <c r="C79" s="10" t="n"/>
      <c r="D79" s="10" t="n"/>
      <c r="E79" s="10" t="n"/>
      <c r="F79" s="10" t="n"/>
      <c r="G79" s="10" t="n"/>
      <c r="H79" s="10" t="n"/>
      <c r="I79" s="10" t="n"/>
      <c r="J79" s="9">
        <f>IF(B79="","",G79*H79-I79)</f>
        <v/>
      </c>
      <c r="K79" s="10" t="n"/>
      <c r="L79" s="10" t="n"/>
      <c r="M79" s="10" t="n"/>
    </row>
    <row r="80">
      <c r="A80" s="9">
        <f>IF(B80="","",CONCATENATE("ORD-",TEXT(80-2,"000")))</f>
        <v/>
      </c>
      <c r="B80" s="10" t="n"/>
      <c r="C80" s="10" t="n"/>
      <c r="D80" s="10" t="n"/>
      <c r="E80" s="10" t="n"/>
      <c r="F80" s="10" t="n"/>
      <c r="G80" s="10" t="n"/>
      <c r="H80" s="10" t="n"/>
      <c r="I80" s="10" t="n"/>
      <c r="J80" s="9">
        <f>IF(B80="","",G80*H80-I80)</f>
        <v/>
      </c>
      <c r="K80" s="10" t="n"/>
      <c r="L80" s="10" t="n"/>
      <c r="M80" s="10" t="n"/>
    </row>
    <row r="81">
      <c r="A81" s="9">
        <f>IF(B81="","",CONCATENATE("ORD-",TEXT(81-2,"000")))</f>
        <v/>
      </c>
      <c r="B81" s="10" t="n"/>
      <c r="C81" s="10" t="n"/>
      <c r="D81" s="10" t="n"/>
      <c r="E81" s="10" t="n"/>
      <c r="F81" s="10" t="n"/>
      <c r="G81" s="10" t="n"/>
      <c r="H81" s="10" t="n"/>
      <c r="I81" s="10" t="n"/>
      <c r="J81" s="9">
        <f>IF(B81="","",G81*H81-I81)</f>
        <v/>
      </c>
      <c r="K81" s="10" t="n"/>
      <c r="L81" s="10" t="n"/>
      <c r="M81" s="10" t="n"/>
    </row>
    <row r="82">
      <c r="A82" s="9">
        <f>IF(B82="","",CONCATENATE("ORD-",TEXT(82-2,"000")))</f>
        <v/>
      </c>
      <c r="B82" s="10" t="n"/>
      <c r="C82" s="10" t="n"/>
      <c r="D82" s="10" t="n"/>
      <c r="E82" s="10" t="n"/>
      <c r="F82" s="10" t="n"/>
      <c r="G82" s="10" t="n"/>
      <c r="H82" s="10" t="n"/>
      <c r="I82" s="10" t="n"/>
      <c r="J82" s="9">
        <f>IF(B82="","",G82*H82-I82)</f>
        <v/>
      </c>
      <c r="K82" s="10" t="n"/>
      <c r="L82" s="10" t="n"/>
      <c r="M82" s="10" t="n"/>
    </row>
    <row r="83">
      <c r="A83" s="9">
        <f>IF(B83="","",CONCATENATE("ORD-",TEXT(83-2,"000")))</f>
        <v/>
      </c>
      <c r="B83" s="10" t="n"/>
      <c r="C83" s="10" t="n"/>
      <c r="D83" s="10" t="n"/>
      <c r="E83" s="10" t="n"/>
      <c r="F83" s="10" t="n"/>
      <c r="G83" s="10" t="n"/>
      <c r="H83" s="10" t="n"/>
      <c r="I83" s="10" t="n"/>
      <c r="J83" s="9">
        <f>IF(B83="","",G83*H83-I83)</f>
        <v/>
      </c>
      <c r="K83" s="10" t="n"/>
      <c r="L83" s="10" t="n"/>
      <c r="M83" s="10" t="n"/>
    </row>
    <row r="84">
      <c r="A84" s="9">
        <f>IF(B84="","",CONCATENATE("ORD-",TEXT(84-2,"000")))</f>
        <v/>
      </c>
      <c r="B84" s="10" t="n"/>
      <c r="C84" s="10" t="n"/>
      <c r="D84" s="10" t="n"/>
      <c r="E84" s="10" t="n"/>
      <c r="F84" s="10" t="n"/>
      <c r="G84" s="10" t="n"/>
      <c r="H84" s="10" t="n"/>
      <c r="I84" s="10" t="n"/>
      <c r="J84" s="9">
        <f>IF(B84="","",G84*H84-I84)</f>
        <v/>
      </c>
      <c r="K84" s="10" t="n"/>
      <c r="L84" s="10" t="n"/>
      <c r="M84" s="10" t="n"/>
    </row>
    <row r="85">
      <c r="A85" s="9">
        <f>IF(B85="","",CONCATENATE("ORD-",TEXT(85-2,"000")))</f>
        <v/>
      </c>
      <c r="B85" s="10" t="n"/>
      <c r="C85" s="10" t="n"/>
      <c r="D85" s="10" t="n"/>
      <c r="E85" s="10" t="n"/>
      <c r="F85" s="10" t="n"/>
      <c r="G85" s="10" t="n"/>
      <c r="H85" s="10" t="n"/>
      <c r="I85" s="10" t="n"/>
      <c r="J85" s="9">
        <f>IF(B85="","",G85*H85-I85)</f>
        <v/>
      </c>
      <c r="K85" s="10" t="n"/>
      <c r="L85" s="10" t="n"/>
      <c r="M85" s="10" t="n"/>
    </row>
    <row r="86">
      <c r="A86" s="9">
        <f>IF(B86="","",CONCATENATE("ORD-",TEXT(86-2,"000")))</f>
        <v/>
      </c>
      <c r="B86" s="10" t="n"/>
      <c r="C86" s="10" t="n"/>
      <c r="D86" s="10" t="n"/>
      <c r="E86" s="10" t="n"/>
      <c r="F86" s="10" t="n"/>
      <c r="G86" s="10" t="n"/>
      <c r="H86" s="10" t="n"/>
      <c r="I86" s="10" t="n"/>
      <c r="J86" s="9">
        <f>IF(B86="","",G86*H86-I86)</f>
        <v/>
      </c>
      <c r="K86" s="10" t="n"/>
      <c r="L86" s="10" t="n"/>
      <c r="M86" s="10" t="n"/>
    </row>
    <row r="87">
      <c r="A87" s="9">
        <f>IF(B87="","",CONCATENATE("ORD-",TEXT(87-2,"000")))</f>
        <v/>
      </c>
      <c r="B87" s="10" t="n"/>
      <c r="C87" s="10" t="n"/>
      <c r="D87" s="10" t="n"/>
      <c r="E87" s="10" t="n"/>
      <c r="F87" s="10" t="n"/>
      <c r="G87" s="10" t="n"/>
      <c r="H87" s="10" t="n"/>
      <c r="I87" s="10" t="n"/>
      <c r="J87" s="9">
        <f>IF(B87="","",G87*H87-I87)</f>
        <v/>
      </c>
      <c r="K87" s="10" t="n"/>
      <c r="L87" s="10" t="n"/>
      <c r="M87" s="10" t="n"/>
    </row>
    <row r="88">
      <c r="A88" s="9">
        <f>IF(B88="","",CONCATENATE("ORD-",TEXT(88-2,"000")))</f>
        <v/>
      </c>
      <c r="B88" s="10" t="n"/>
      <c r="C88" s="10" t="n"/>
      <c r="D88" s="10" t="n"/>
      <c r="E88" s="10" t="n"/>
      <c r="F88" s="10" t="n"/>
      <c r="G88" s="10" t="n"/>
      <c r="H88" s="10" t="n"/>
      <c r="I88" s="10" t="n"/>
      <c r="J88" s="9">
        <f>IF(B88="","",G88*H88-I88)</f>
        <v/>
      </c>
      <c r="K88" s="10" t="n"/>
      <c r="L88" s="10" t="n"/>
      <c r="M88" s="10" t="n"/>
    </row>
    <row r="89">
      <c r="A89" s="9">
        <f>IF(B89="","",CONCATENATE("ORD-",TEXT(89-2,"000")))</f>
        <v/>
      </c>
      <c r="B89" s="10" t="n"/>
      <c r="C89" s="10" t="n"/>
      <c r="D89" s="10" t="n"/>
      <c r="E89" s="10" t="n"/>
      <c r="F89" s="10" t="n"/>
      <c r="G89" s="10" t="n"/>
      <c r="H89" s="10" t="n"/>
      <c r="I89" s="10" t="n"/>
      <c r="J89" s="9">
        <f>IF(B89="","",G89*H89-I89)</f>
        <v/>
      </c>
      <c r="K89" s="10" t="n"/>
      <c r="L89" s="10" t="n"/>
      <c r="M89" s="10" t="n"/>
    </row>
    <row r="90">
      <c r="A90" s="9">
        <f>IF(B90="","",CONCATENATE("ORD-",TEXT(90-2,"000")))</f>
        <v/>
      </c>
      <c r="B90" s="10" t="n"/>
      <c r="C90" s="10" t="n"/>
      <c r="D90" s="10" t="n"/>
      <c r="E90" s="10" t="n"/>
      <c r="F90" s="10" t="n"/>
      <c r="G90" s="10" t="n"/>
      <c r="H90" s="10" t="n"/>
      <c r="I90" s="10" t="n"/>
      <c r="J90" s="9">
        <f>IF(B90="","",G90*H90-I90)</f>
        <v/>
      </c>
      <c r="K90" s="10" t="n"/>
      <c r="L90" s="10" t="n"/>
      <c r="M90" s="10" t="n"/>
    </row>
    <row r="91">
      <c r="A91" s="9">
        <f>IF(B91="","",CONCATENATE("ORD-",TEXT(91-2,"000")))</f>
        <v/>
      </c>
      <c r="B91" s="10" t="n"/>
      <c r="C91" s="10" t="n"/>
      <c r="D91" s="10" t="n"/>
      <c r="E91" s="10" t="n"/>
      <c r="F91" s="10" t="n"/>
      <c r="G91" s="10" t="n"/>
      <c r="H91" s="10" t="n"/>
      <c r="I91" s="10" t="n"/>
      <c r="J91" s="9">
        <f>IF(B91="","",G91*H91-I91)</f>
        <v/>
      </c>
      <c r="K91" s="10" t="n"/>
      <c r="L91" s="10" t="n"/>
      <c r="M91" s="10" t="n"/>
    </row>
    <row r="92">
      <c r="A92" s="9">
        <f>IF(B92="","",CONCATENATE("ORD-",TEXT(92-2,"000")))</f>
        <v/>
      </c>
      <c r="B92" s="10" t="n"/>
      <c r="C92" s="10" t="n"/>
      <c r="D92" s="10" t="n"/>
      <c r="E92" s="10" t="n"/>
      <c r="F92" s="10" t="n"/>
      <c r="G92" s="10" t="n"/>
      <c r="H92" s="10" t="n"/>
      <c r="I92" s="10" t="n"/>
      <c r="J92" s="9">
        <f>IF(B92="","",G92*H92-I92)</f>
        <v/>
      </c>
      <c r="K92" s="10" t="n"/>
      <c r="L92" s="10" t="n"/>
      <c r="M92" s="10" t="n"/>
    </row>
    <row r="93">
      <c r="A93" s="9">
        <f>IF(B93="","",CONCATENATE("ORD-",TEXT(93-2,"000")))</f>
        <v/>
      </c>
      <c r="B93" s="10" t="n"/>
      <c r="C93" s="10" t="n"/>
      <c r="D93" s="10" t="n"/>
      <c r="E93" s="10" t="n"/>
      <c r="F93" s="10" t="n"/>
      <c r="G93" s="10" t="n"/>
      <c r="H93" s="10" t="n"/>
      <c r="I93" s="10" t="n"/>
      <c r="J93" s="9">
        <f>IF(B93="","",G93*H93-I93)</f>
        <v/>
      </c>
      <c r="K93" s="10" t="n"/>
      <c r="L93" s="10" t="n"/>
      <c r="M93" s="10" t="n"/>
    </row>
    <row r="94">
      <c r="A94" s="9">
        <f>IF(B94="","",CONCATENATE("ORD-",TEXT(94-2,"000")))</f>
        <v/>
      </c>
      <c r="B94" s="10" t="n"/>
      <c r="C94" s="10" t="n"/>
      <c r="D94" s="10" t="n"/>
      <c r="E94" s="10" t="n"/>
      <c r="F94" s="10" t="n"/>
      <c r="G94" s="10" t="n"/>
      <c r="H94" s="10" t="n"/>
      <c r="I94" s="10" t="n"/>
      <c r="J94" s="9">
        <f>IF(B94="","",G94*H94-I94)</f>
        <v/>
      </c>
      <c r="K94" s="10" t="n"/>
      <c r="L94" s="10" t="n"/>
      <c r="M94" s="10" t="n"/>
    </row>
    <row r="95">
      <c r="A95" s="9">
        <f>IF(B95="","",CONCATENATE("ORD-",TEXT(95-2,"000")))</f>
        <v/>
      </c>
      <c r="B95" s="10" t="n"/>
      <c r="C95" s="10" t="n"/>
      <c r="D95" s="10" t="n"/>
      <c r="E95" s="10" t="n"/>
      <c r="F95" s="10" t="n"/>
      <c r="G95" s="10" t="n"/>
      <c r="H95" s="10" t="n"/>
      <c r="I95" s="10" t="n"/>
      <c r="J95" s="9">
        <f>IF(B95="","",G95*H95-I95)</f>
        <v/>
      </c>
      <c r="K95" s="10" t="n"/>
      <c r="L95" s="10" t="n"/>
      <c r="M95" s="10" t="n"/>
    </row>
    <row r="96">
      <c r="A96" s="9">
        <f>IF(B96="","",CONCATENATE("ORD-",TEXT(96-2,"000")))</f>
        <v/>
      </c>
      <c r="B96" s="10" t="n"/>
      <c r="C96" s="10" t="n"/>
      <c r="D96" s="10" t="n"/>
      <c r="E96" s="10" t="n"/>
      <c r="F96" s="10" t="n"/>
      <c r="G96" s="10" t="n"/>
      <c r="H96" s="10" t="n"/>
      <c r="I96" s="10" t="n"/>
      <c r="J96" s="9">
        <f>IF(B96="","",G96*H96-I96)</f>
        <v/>
      </c>
      <c r="K96" s="10" t="n"/>
      <c r="L96" s="10" t="n"/>
      <c r="M96" s="10" t="n"/>
    </row>
    <row r="97">
      <c r="A97" s="9">
        <f>IF(B97="","",CONCATENATE("ORD-",TEXT(97-2,"000")))</f>
        <v/>
      </c>
      <c r="B97" s="10" t="n"/>
      <c r="C97" s="10" t="n"/>
      <c r="D97" s="10" t="n"/>
      <c r="E97" s="10" t="n"/>
      <c r="F97" s="10" t="n"/>
      <c r="G97" s="10" t="n"/>
      <c r="H97" s="10" t="n"/>
      <c r="I97" s="10" t="n"/>
      <c r="J97" s="9">
        <f>IF(B97="","",G97*H97-I97)</f>
        <v/>
      </c>
      <c r="K97" s="10" t="n"/>
      <c r="L97" s="10" t="n"/>
      <c r="M97" s="10" t="n"/>
    </row>
    <row r="98">
      <c r="A98" s="9">
        <f>IF(B98="","",CONCATENATE("ORD-",TEXT(98-2,"000")))</f>
        <v/>
      </c>
      <c r="B98" s="10" t="n"/>
      <c r="C98" s="10" t="n"/>
      <c r="D98" s="10" t="n"/>
      <c r="E98" s="10" t="n"/>
      <c r="F98" s="10" t="n"/>
      <c r="G98" s="10" t="n"/>
      <c r="H98" s="10" t="n"/>
      <c r="I98" s="10" t="n"/>
      <c r="J98" s="9">
        <f>IF(B98="","",G98*H98-I98)</f>
        <v/>
      </c>
      <c r="K98" s="10" t="n"/>
      <c r="L98" s="10" t="n"/>
      <c r="M98" s="10" t="n"/>
    </row>
    <row r="99">
      <c r="A99" s="9">
        <f>IF(B99="","",CONCATENATE("ORD-",TEXT(99-2,"000")))</f>
        <v/>
      </c>
      <c r="B99" s="10" t="n"/>
      <c r="C99" s="10" t="n"/>
      <c r="D99" s="10" t="n"/>
      <c r="E99" s="10" t="n"/>
      <c r="F99" s="10" t="n"/>
      <c r="G99" s="10" t="n"/>
      <c r="H99" s="10" t="n"/>
      <c r="I99" s="10" t="n"/>
      <c r="J99" s="9">
        <f>IF(B99="","",G99*H99-I99)</f>
        <v/>
      </c>
      <c r="K99" s="10" t="n"/>
      <c r="L99" s="10" t="n"/>
      <c r="M99" s="10" t="n"/>
    </row>
    <row r="100">
      <c r="A100" s="9">
        <f>IF(B100="","",CONCATENATE("ORD-",TEXT(100-2,"000")))</f>
        <v/>
      </c>
      <c r="B100" s="10" t="n"/>
      <c r="C100" s="10" t="n"/>
      <c r="D100" s="10" t="n"/>
      <c r="E100" s="10" t="n"/>
      <c r="F100" s="10" t="n"/>
      <c r="G100" s="10" t="n"/>
      <c r="H100" s="10" t="n"/>
      <c r="I100" s="10" t="n"/>
      <c r="J100" s="9">
        <f>IF(B100="","",G100*H100-I100)</f>
        <v/>
      </c>
      <c r="K100" s="10" t="n"/>
      <c r="L100" s="10" t="n"/>
      <c r="M100" s="10" t="n"/>
    </row>
    <row r="101">
      <c r="A101" s="9">
        <f>IF(B101="","",CONCATENATE("ORD-",TEXT(101-2,"000")))</f>
        <v/>
      </c>
      <c r="B101" s="10" t="n"/>
      <c r="C101" s="10" t="n"/>
      <c r="D101" s="10" t="n"/>
      <c r="E101" s="10" t="n"/>
      <c r="F101" s="10" t="n"/>
      <c r="G101" s="10" t="n"/>
      <c r="H101" s="10" t="n"/>
      <c r="I101" s="10" t="n"/>
      <c r="J101" s="9">
        <f>IF(B101="","",G101*H101-I101)</f>
        <v/>
      </c>
      <c r="K101" s="10" t="n"/>
      <c r="L101" s="10" t="n"/>
      <c r="M101" s="10" t="n"/>
    </row>
    <row r="102">
      <c r="A102" s="9">
        <f>IF(B102="","",CONCATENATE("ORD-",TEXT(102-2,"000")))</f>
        <v/>
      </c>
      <c r="B102" s="10" t="n"/>
      <c r="C102" s="10" t="n"/>
      <c r="D102" s="10" t="n"/>
      <c r="E102" s="10" t="n"/>
      <c r="F102" s="10" t="n"/>
      <c r="G102" s="10" t="n"/>
      <c r="H102" s="10" t="n"/>
      <c r="I102" s="10" t="n"/>
      <c r="J102" s="9">
        <f>IF(B102="","",G102*H102-I102)</f>
        <v/>
      </c>
      <c r="K102" s="10" t="n"/>
      <c r="L102" s="10" t="n"/>
      <c r="M102" s="10" t="n"/>
    </row>
    <row r="105">
      <c r="A105" s="11" t="inlineStr">
        <is>
          <t>Tạo bởi ExcelToApp.vn — Cần phân quyền cho nhân viên? Liên hệ chúng tôi</t>
        </is>
      </c>
    </row>
  </sheetData>
  <mergeCells count="1">
    <mergeCell ref="A105:M105"/>
  </mergeCells>
  <dataValidations count="1">
    <dataValidation sqref="K3:K102" showDropDown="0" showInputMessage="0" showErrorMessage="0" allowBlank="1" type="list">
      <formula1>"Chờ gom,Đặt NCC,Đang vận chuyển,Về kho,Đang giao,Hoàn thành,Hủy"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05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25" customWidth="1" min="3" max="3"/>
    <col width="22" customWidth="1" min="4" max="4"/>
    <col width="12" customWidth="1" min="5" max="5"/>
    <col width="15" customWidth="1" min="6" max="6"/>
    <col width="22" customWidth="1" min="7" max="7"/>
  </cols>
  <sheetData>
    <row r="1" ht="30" customHeight="1">
      <c r="A1" s="7" t="inlineStr">
        <is>
          <t>Tên khách</t>
        </is>
      </c>
      <c r="B1" s="7" t="inlineStr">
        <is>
          <t>SĐT</t>
        </is>
      </c>
      <c r="C1" s="7" t="inlineStr">
        <is>
          <t>Địa chỉ</t>
        </is>
      </c>
      <c r="D1" s="7" t="inlineStr">
        <is>
          <t>Facebook/Zalo</t>
        </is>
      </c>
      <c r="E1" s="7" t="inlineStr">
        <is>
          <t>Tổng đơn</t>
        </is>
      </c>
      <c r="F1" s="7" t="inlineStr">
        <is>
          <t>Tổng đã mua</t>
        </is>
      </c>
      <c r="G1" s="7" t="inlineStr">
        <is>
          <t>Ghi chú</t>
        </is>
      </c>
    </row>
    <row r="2" ht="22" customHeight="1">
      <c r="A2" s="8" t="inlineStr">
        <is>
          <t>Họ tên</t>
        </is>
      </c>
      <c r="B2" s="8" t="inlineStr">
        <is>
          <t>Điện thoại</t>
        </is>
      </c>
      <c r="C2" s="8" t="inlineStr">
        <is>
          <t>Giao hàng</t>
        </is>
      </c>
      <c r="D2" s="8" t="inlineStr">
        <is>
          <t>Link profile</t>
        </is>
      </c>
      <c r="E2" s="8" t="inlineStr">
        <is>
          <t>Đếm từ Đơn hàng</t>
        </is>
      </c>
      <c r="F2" s="8" t="inlineStr">
        <is>
          <t>Tổng từ Đơn hàng</t>
        </is>
      </c>
      <c r="G2" s="8" t="inlineStr">
        <is>
          <t>VIP, hay hủy...</t>
        </is>
      </c>
    </row>
    <row r="3">
      <c r="A3" s="10" t="n"/>
      <c r="B3" s="10" t="n"/>
      <c r="C3" s="10" t="n"/>
      <c r="D3" s="10" t="n"/>
      <c r="E3" s="9">
        <f>IF(A3="","",COUNTIF('Đơn hàng'!B:B,A3))</f>
        <v/>
      </c>
      <c r="F3" s="9">
        <f>IF(A3="","",SUMIF('Đơn hàng'!B:B,A3,'Đơn hàng'!J:J))</f>
        <v/>
      </c>
      <c r="G3" s="10" t="n"/>
    </row>
    <row r="4">
      <c r="A4" s="10" t="n"/>
      <c r="B4" s="10" t="n"/>
      <c r="C4" s="10" t="n"/>
      <c r="D4" s="10" t="n"/>
      <c r="E4" s="9">
        <f>IF(A4="","",COUNTIF('Đơn hàng'!B:B,A4))</f>
        <v/>
      </c>
      <c r="F4" s="9">
        <f>IF(A4="","",SUMIF('Đơn hàng'!B:B,A4,'Đơn hàng'!J:J))</f>
        <v/>
      </c>
      <c r="G4" s="10" t="n"/>
    </row>
    <row r="5">
      <c r="A5" s="10" t="n"/>
      <c r="B5" s="10" t="n"/>
      <c r="C5" s="10" t="n"/>
      <c r="D5" s="10" t="n"/>
      <c r="E5" s="9">
        <f>IF(A5="","",COUNTIF('Đơn hàng'!B:B,A5))</f>
        <v/>
      </c>
      <c r="F5" s="9">
        <f>IF(A5="","",SUMIF('Đơn hàng'!B:B,A5,'Đơn hàng'!J:J))</f>
        <v/>
      </c>
      <c r="G5" s="10" t="n"/>
    </row>
    <row r="6">
      <c r="A6" s="10" t="n"/>
      <c r="B6" s="10" t="n"/>
      <c r="C6" s="10" t="n"/>
      <c r="D6" s="10" t="n"/>
      <c r="E6" s="9">
        <f>IF(A6="","",COUNTIF('Đơn hàng'!B:B,A6))</f>
        <v/>
      </c>
      <c r="F6" s="9">
        <f>IF(A6="","",SUMIF('Đơn hàng'!B:B,A6,'Đơn hàng'!J:J))</f>
        <v/>
      </c>
      <c r="G6" s="10" t="n"/>
    </row>
    <row r="7">
      <c r="A7" s="10" t="n"/>
      <c r="B7" s="10" t="n"/>
      <c r="C7" s="10" t="n"/>
      <c r="D7" s="10" t="n"/>
      <c r="E7" s="9">
        <f>IF(A7="","",COUNTIF('Đơn hàng'!B:B,A7))</f>
        <v/>
      </c>
      <c r="F7" s="9">
        <f>IF(A7="","",SUMIF('Đơn hàng'!B:B,A7,'Đơn hàng'!J:J))</f>
        <v/>
      </c>
      <c r="G7" s="10" t="n"/>
    </row>
    <row r="8">
      <c r="A8" s="10" t="n"/>
      <c r="B8" s="10" t="n"/>
      <c r="C8" s="10" t="n"/>
      <c r="D8" s="10" t="n"/>
      <c r="E8" s="9">
        <f>IF(A8="","",COUNTIF('Đơn hàng'!B:B,A8))</f>
        <v/>
      </c>
      <c r="F8" s="9">
        <f>IF(A8="","",SUMIF('Đơn hàng'!B:B,A8,'Đơn hàng'!J:J))</f>
        <v/>
      </c>
      <c r="G8" s="10" t="n"/>
    </row>
    <row r="9">
      <c r="A9" s="10" t="n"/>
      <c r="B9" s="10" t="n"/>
      <c r="C9" s="10" t="n"/>
      <c r="D9" s="10" t="n"/>
      <c r="E9" s="9">
        <f>IF(A9="","",COUNTIF('Đơn hàng'!B:B,A9))</f>
        <v/>
      </c>
      <c r="F9" s="9">
        <f>IF(A9="","",SUMIF('Đơn hàng'!B:B,A9,'Đơn hàng'!J:J))</f>
        <v/>
      </c>
      <c r="G9" s="10" t="n"/>
    </row>
    <row r="10">
      <c r="A10" s="10" t="n"/>
      <c r="B10" s="10" t="n"/>
      <c r="C10" s="10" t="n"/>
      <c r="D10" s="10" t="n"/>
      <c r="E10" s="9">
        <f>IF(A10="","",COUNTIF('Đơn hàng'!B:B,A10))</f>
        <v/>
      </c>
      <c r="F10" s="9">
        <f>IF(A10="","",SUMIF('Đơn hàng'!B:B,A10,'Đơn hàng'!J:J))</f>
        <v/>
      </c>
      <c r="G10" s="10" t="n"/>
    </row>
    <row r="11">
      <c r="A11" s="10" t="n"/>
      <c r="B11" s="10" t="n"/>
      <c r="C11" s="10" t="n"/>
      <c r="D11" s="10" t="n"/>
      <c r="E11" s="9">
        <f>IF(A11="","",COUNTIF('Đơn hàng'!B:B,A11))</f>
        <v/>
      </c>
      <c r="F11" s="9">
        <f>IF(A11="","",SUMIF('Đơn hàng'!B:B,A11,'Đơn hàng'!J:J))</f>
        <v/>
      </c>
      <c r="G11" s="10" t="n"/>
    </row>
    <row r="12">
      <c r="A12" s="10" t="n"/>
      <c r="B12" s="10" t="n"/>
      <c r="C12" s="10" t="n"/>
      <c r="D12" s="10" t="n"/>
      <c r="E12" s="9">
        <f>IF(A12="","",COUNTIF('Đơn hàng'!B:B,A12))</f>
        <v/>
      </c>
      <c r="F12" s="9">
        <f>IF(A12="","",SUMIF('Đơn hàng'!B:B,A12,'Đơn hàng'!J:J))</f>
        <v/>
      </c>
      <c r="G12" s="10" t="n"/>
    </row>
    <row r="13">
      <c r="A13" s="10" t="n"/>
      <c r="B13" s="10" t="n"/>
      <c r="C13" s="10" t="n"/>
      <c r="D13" s="10" t="n"/>
      <c r="E13" s="9">
        <f>IF(A13="","",COUNTIF('Đơn hàng'!B:B,A13))</f>
        <v/>
      </c>
      <c r="F13" s="9">
        <f>IF(A13="","",SUMIF('Đơn hàng'!B:B,A13,'Đơn hàng'!J:J))</f>
        <v/>
      </c>
      <c r="G13" s="10" t="n"/>
    </row>
    <row r="14">
      <c r="A14" s="10" t="n"/>
      <c r="B14" s="10" t="n"/>
      <c r="C14" s="10" t="n"/>
      <c r="D14" s="10" t="n"/>
      <c r="E14" s="9">
        <f>IF(A14="","",COUNTIF('Đơn hàng'!B:B,A14))</f>
        <v/>
      </c>
      <c r="F14" s="9">
        <f>IF(A14="","",SUMIF('Đơn hàng'!B:B,A14,'Đơn hàng'!J:J))</f>
        <v/>
      </c>
      <c r="G14" s="10" t="n"/>
    </row>
    <row r="15">
      <c r="A15" s="10" t="n"/>
      <c r="B15" s="10" t="n"/>
      <c r="C15" s="10" t="n"/>
      <c r="D15" s="10" t="n"/>
      <c r="E15" s="9">
        <f>IF(A15="","",COUNTIF('Đơn hàng'!B:B,A15))</f>
        <v/>
      </c>
      <c r="F15" s="9">
        <f>IF(A15="","",SUMIF('Đơn hàng'!B:B,A15,'Đơn hàng'!J:J))</f>
        <v/>
      </c>
      <c r="G15" s="10" t="n"/>
    </row>
    <row r="16">
      <c r="A16" s="10" t="n"/>
      <c r="B16" s="10" t="n"/>
      <c r="C16" s="10" t="n"/>
      <c r="D16" s="10" t="n"/>
      <c r="E16" s="9">
        <f>IF(A16="","",COUNTIF('Đơn hàng'!B:B,A16))</f>
        <v/>
      </c>
      <c r="F16" s="9">
        <f>IF(A16="","",SUMIF('Đơn hàng'!B:B,A16,'Đơn hàng'!J:J))</f>
        <v/>
      </c>
      <c r="G16" s="10" t="n"/>
    </row>
    <row r="17">
      <c r="A17" s="10" t="n"/>
      <c r="B17" s="10" t="n"/>
      <c r="C17" s="10" t="n"/>
      <c r="D17" s="10" t="n"/>
      <c r="E17" s="9">
        <f>IF(A17="","",COUNTIF('Đơn hàng'!B:B,A17))</f>
        <v/>
      </c>
      <c r="F17" s="9">
        <f>IF(A17="","",SUMIF('Đơn hàng'!B:B,A17,'Đơn hàng'!J:J))</f>
        <v/>
      </c>
      <c r="G17" s="10" t="n"/>
    </row>
    <row r="18">
      <c r="A18" s="10" t="n"/>
      <c r="B18" s="10" t="n"/>
      <c r="C18" s="10" t="n"/>
      <c r="D18" s="10" t="n"/>
      <c r="E18" s="9">
        <f>IF(A18="","",COUNTIF('Đơn hàng'!B:B,A18))</f>
        <v/>
      </c>
      <c r="F18" s="9">
        <f>IF(A18="","",SUMIF('Đơn hàng'!B:B,A18,'Đơn hàng'!J:J))</f>
        <v/>
      </c>
      <c r="G18" s="10" t="n"/>
    </row>
    <row r="19">
      <c r="A19" s="10" t="n"/>
      <c r="B19" s="10" t="n"/>
      <c r="C19" s="10" t="n"/>
      <c r="D19" s="10" t="n"/>
      <c r="E19" s="9">
        <f>IF(A19="","",COUNTIF('Đơn hàng'!B:B,A19))</f>
        <v/>
      </c>
      <c r="F19" s="9">
        <f>IF(A19="","",SUMIF('Đơn hàng'!B:B,A19,'Đơn hàng'!J:J))</f>
        <v/>
      </c>
      <c r="G19" s="10" t="n"/>
    </row>
    <row r="20">
      <c r="A20" s="10" t="n"/>
      <c r="B20" s="10" t="n"/>
      <c r="C20" s="10" t="n"/>
      <c r="D20" s="10" t="n"/>
      <c r="E20" s="9">
        <f>IF(A20="","",COUNTIF('Đơn hàng'!B:B,A20))</f>
        <v/>
      </c>
      <c r="F20" s="9">
        <f>IF(A20="","",SUMIF('Đơn hàng'!B:B,A20,'Đơn hàng'!J:J))</f>
        <v/>
      </c>
      <c r="G20" s="10" t="n"/>
    </row>
    <row r="21">
      <c r="A21" s="10" t="n"/>
      <c r="B21" s="10" t="n"/>
      <c r="C21" s="10" t="n"/>
      <c r="D21" s="10" t="n"/>
      <c r="E21" s="9">
        <f>IF(A21="","",COUNTIF('Đơn hàng'!B:B,A21))</f>
        <v/>
      </c>
      <c r="F21" s="9">
        <f>IF(A21="","",SUMIF('Đơn hàng'!B:B,A21,'Đơn hàng'!J:J))</f>
        <v/>
      </c>
      <c r="G21" s="10" t="n"/>
    </row>
    <row r="22">
      <c r="A22" s="10" t="n"/>
      <c r="B22" s="10" t="n"/>
      <c r="C22" s="10" t="n"/>
      <c r="D22" s="10" t="n"/>
      <c r="E22" s="9">
        <f>IF(A22="","",COUNTIF('Đơn hàng'!B:B,A22))</f>
        <v/>
      </c>
      <c r="F22" s="9">
        <f>IF(A22="","",SUMIF('Đơn hàng'!B:B,A22,'Đơn hàng'!J:J))</f>
        <v/>
      </c>
      <c r="G22" s="10" t="n"/>
    </row>
    <row r="23">
      <c r="A23" s="10" t="n"/>
      <c r="B23" s="10" t="n"/>
      <c r="C23" s="10" t="n"/>
      <c r="D23" s="10" t="n"/>
      <c r="E23" s="9">
        <f>IF(A23="","",COUNTIF('Đơn hàng'!B:B,A23))</f>
        <v/>
      </c>
      <c r="F23" s="9">
        <f>IF(A23="","",SUMIF('Đơn hàng'!B:B,A23,'Đơn hàng'!J:J))</f>
        <v/>
      </c>
      <c r="G23" s="10" t="n"/>
    </row>
    <row r="24">
      <c r="A24" s="10" t="n"/>
      <c r="B24" s="10" t="n"/>
      <c r="C24" s="10" t="n"/>
      <c r="D24" s="10" t="n"/>
      <c r="E24" s="9">
        <f>IF(A24="","",COUNTIF('Đơn hàng'!B:B,A24))</f>
        <v/>
      </c>
      <c r="F24" s="9">
        <f>IF(A24="","",SUMIF('Đơn hàng'!B:B,A24,'Đơn hàng'!J:J))</f>
        <v/>
      </c>
      <c r="G24" s="10" t="n"/>
    </row>
    <row r="25">
      <c r="A25" s="10" t="n"/>
      <c r="B25" s="10" t="n"/>
      <c r="C25" s="10" t="n"/>
      <c r="D25" s="10" t="n"/>
      <c r="E25" s="9">
        <f>IF(A25="","",COUNTIF('Đơn hàng'!B:B,A25))</f>
        <v/>
      </c>
      <c r="F25" s="9">
        <f>IF(A25="","",SUMIF('Đơn hàng'!B:B,A25,'Đơn hàng'!J:J))</f>
        <v/>
      </c>
      <c r="G25" s="10" t="n"/>
    </row>
    <row r="26">
      <c r="A26" s="10" t="n"/>
      <c r="B26" s="10" t="n"/>
      <c r="C26" s="10" t="n"/>
      <c r="D26" s="10" t="n"/>
      <c r="E26" s="9">
        <f>IF(A26="","",COUNTIF('Đơn hàng'!B:B,A26))</f>
        <v/>
      </c>
      <c r="F26" s="9">
        <f>IF(A26="","",SUMIF('Đơn hàng'!B:B,A26,'Đơn hàng'!J:J))</f>
        <v/>
      </c>
      <c r="G26" s="10" t="n"/>
    </row>
    <row r="27">
      <c r="A27" s="10" t="n"/>
      <c r="B27" s="10" t="n"/>
      <c r="C27" s="10" t="n"/>
      <c r="D27" s="10" t="n"/>
      <c r="E27" s="9">
        <f>IF(A27="","",COUNTIF('Đơn hàng'!B:B,A27))</f>
        <v/>
      </c>
      <c r="F27" s="9">
        <f>IF(A27="","",SUMIF('Đơn hàng'!B:B,A27,'Đơn hàng'!J:J))</f>
        <v/>
      </c>
      <c r="G27" s="10" t="n"/>
    </row>
    <row r="28">
      <c r="A28" s="10" t="n"/>
      <c r="B28" s="10" t="n"/>
      <c r="C28" s="10" t="n"/>
      <c r="D28" s="10" t="n"/>
      <c r="E28" s="9">
        <f>IF(A28="","",COUNTIF('Đơn hàng'!B:B,A28))</f>
        <v/>
      </c>
      <c r="F28" s="9">
        <f>IF(A28="","",SUMIF('Đơn hàng'!B:B,A28,'Đơn hàng'!J:J))</f>
        <v/>
      </c>
      <c r="G28" s="10" t="n"/>
    </row>
    <row r="29">
      <c r="A29" s="10" t="n"/>
      <c r="B29" s="10" t="n"/>
      <c r="C29" s="10" t="n"/>
      <c r="D29" s="10" t="n"/>
      <c r="E29" s="9">
        <f>IF(A29="","",COUNTIF('Đơn hàng'!B:B,A29))</f>
        <v/>
      </c>
      <c r="F29" s="9">
        <f>IF(A29="","",SUMIF('Đơn hàng'!B:B,A29,'Đơn hàng'!J:J))</f>
        <v/>
      </c>
      <c r="G29" s="10" t="n"/>
    </row>
    <row r="30">
      <c r="A30" s="10" t="n"/>
      <c r="B30" s="10" t="n"/>
      <c r="C30" s="10" t="n"/>
      <c r="D30" s="10" t="n"/>
      <c r="E30" s="9">
        <f>IF(A30="","",COUNTIF('Đơn hàng'!B:B,A30))</f>
        <v/>
      </c>
      <c r="F30" s="9">
        <f>IF(A30="","",SUMIF('Đơn hàng'!B:B,A30,'Đơn hàng'!J:J))</f>
        <v/>
      </c>
      <c r="G30" s="10" t="n"/>
    </row>
    <row r="31">
      <c r="A31" s="10" t="n"/>
      <c r="B31" s="10" t="n"/>
      <c r="C31" s="10" t="n"/>
      <c r="D31" s="10" t="n"/>
      <c r="E31" s="9">
        <f>IF(A31="","",COUNTIF('Đơn hàng'!B:B,A31))</f>
        <v/>
      </c>
      <c r="F31" s="9">
        <f>IF(A31="","",SUMIF('Đơn hàng'!B:B,A31,'Đơn hàng'!J:J))</f>
        <v/>
      </c>
      <c r="G31" s="10" t="n"/>
    </row>
    <row r="32">
      <c r="A32" s="10" t="n"/>
      <c r="B32" s="10" t="n"/>
      <c r="C32" s="10" t="n"/>
      <c r="D32" s="10" t="n"/>
      <c r="E32" s="9">
        <f>IF(A32="","",COUNTIF('Đơn hàng'!B:B,A32))</f>
        <v/>
      </c>
      <c r="F32" s="9">
        <f>IF(A32="","",SUMIF('Đơn hàng'!B:B,A32,'Đơn hàng'!J:J))</f>
        <v/>
      </c>
      <c r="G32" s="10" t="n"/>
    </row>
    <row r="33">
      <c r="A33" s="10" t="n"/>
      <c r="B33" s="10" t="n"/>
      <c r="C33" s="10" t="n"/>
      <c r="D33" s="10" t="n"/>
      <c r="E33" s="9">
        <f>IF(A33="","",COUNTIF('Đơn hàng'!B:B,A33))</f>
        <v/>
      </c>
      <c r="F33" s="9">
        <f>IF(A33="","",SUMIF('Đơn hàng'!B:B,A33,'Đơn hàng'!J:J))</f>
        <v/>
      </c>
      <c r="G33" s="10" t="n"/>
    </row>
    <row r="34">
      <c r="A34" s="10" t="n"/>
      <c r="B34" s="10" t="n"/>
      <c r="C34" s="10" t="n"/>
      <c r="D34" s="10" t="n"/>
      <c r="E34" s="9">
        <f>IF(A34="","",COUNTIF('Đơn hàng'!B:B,A34))</f>
        <v/>
      </c>
      <c r="F34" s="9">
        <f>IF(A34="","",SUMIF('Đơn hàng'!B:B,A34,'Đơn hàng'!J:J))</f>
        <v/>
      </c>
      <c r="G34" s="10" t="n"/>
    </row>
    <row r="35">
      <c r="A35" s="10" t="n"/>
      <c r="B35" s="10" t="n"/>
      <c r="C35" s="10" t="n"/>
      <c r="D35" s="10" t="n"/>
      <c r="E35" s="9">
        <f>IF(A35="","",COUNTIF('Đơn hàng'!B:B,A35))</f>
        <v/>
      </c>
      <c r="F35" s="9">
        <f>IF(A35="","",SUMIF('Đơn hàng'!B:B,A35,'Đơn hàng'!J:J))</f>
        <v/>
      </c>
      <c r="G35" s="10" t="n"/>
    </row>
    <row r="36">
      <c r="A36" s="10" t="n"/>
      <c r="B36" s="10" t="n"/>
      <c r="C36" s="10" t="n"/>
      <c r="D36" s="10" t="n"/>
      <c r="E36" s="9">
        <f>IF(A36="","",COUNTIF('Đơn hàng'!B:B,A36))</f>
        <v/>
      </c>
      <c r="F36" s="9">
        <f>IF(A36="","",SUMIF('Đơn hàng'!B:B,A36,'Đơn hàng'!J:J))</f>
        <v/>
      </c>
      <c r="G36" s="10" t="n"/>
    </row>
    <row r="37">
      <c r="A37" s="10" t="n"/>
      <c r="B37" s="10" t="n"/>
      <c r="C37" s="10" t="n"/>
      <c r="D37" s="10" t="n"/>
      <c r="E37" s="9">
        <f>IF(A37="","",COUNTIF('Đơn hàng'!B:B,A37))</f>
        <v/>
      </c>
      <c r="F37" s="9">
        <f>IF(A37="","",SUMIF('Đơn hàng'!B:B,A37,'Đơn hàng'!J:J))</f>
        <v/>
      </c>
      <c r="G37" s="10" t="n"/>
    </row>
    <row r="38">
      <c r="A38" s="10" t="n"/>
      <c r="B38" s="10" t="n"/>
      <c r="C38" s="10" t="n"/>
      <c r="D38" s="10" t="n"/>
      <c r="E38" s="9">
        <f>IF(A38="","",COUNTIF('Đơn hàng'!B:B,A38))</f>
        <v/>
      </c>
      <c r="F38" s="9">
        <f>IF(A38="","",SUMIF('Đơn hàng'!B:B,A38,'Đơn hàng'!J:J))</f>
        <v/>
      </c>
      <c r="G38" s="10" t="n"/>
    </row>
    <row r="39">
      <c r="A39" s="10" t="n"/>
      <c r="B39" s="10" t="n"/>
      <c r="C39" s="10" t="n"/>
      <c r="D39" s="10" t="n"/>
      <c r="E39" s="9">
        <f>IF(A39="","",COUNTIF('Đơn hàng'!B:B,A39))</f>
        <v/>
      </c>
      <c r="F39" s="9">
        <f>IF(A39="","",SUMIF('Đơn hàng'!B:B,A39,'Đơn hàng'!J:J))</f>
        <v/>
      </c>
      <c r="G39" s="10" t="n"/>
    </row>
    <row r="40">
      <c r="A40" s="10" t="n"/>
      <c r="B40" s="10" t="n"/>
      <c r="C40" s="10" t="n"/>
      <c r="D40" s="10" t="n"/>
      <c r="E40" s="9">
        <f>IF(A40="","",COUNTIF('Đơn hàng'!B:B,A40))</f>
        <v/>
      </c>
      <c r="F40" s="9">
        <f>IF(A40="","",SUMIF('Đơn hàng'!B:B,A40,'Đơn hàng'!J:J))</f>
        <v/>
      </c>
      <c r="G40" s="10" t="n"/>
    </row>
    <row r="41">
      <c r="A41" s="10" t="n"/>
      <c r="B41" s="10" t="n"/>
      <c r="C41" s="10" t="n"/>
      <c r="D41" s="10" t="n"/>
      <c r="E41" s="9">
        <f>IF(A41="","",COUNTIF('Đơn hàng'!B:B,A41))</f>
        <v/>
      </c>
      <c r="F41" s="9">
        <f>IF(A41="","",SUMIF('Đơn hàng'!B:B,A41,'Đơn hàng'!J:J))</f>
        <v/>
      </c>
      <c r="G41" s="10" t="n"/>
    </row>
    <row r="42">
      <c r="A42" s="10" t="n"/>
      <c r="B42" s="10" t="n"/>
      <c r="C42" s="10" t="n"/>
      <c r="D42" s="10" t="n"/>
      <c r="E42" s="9">
        <f>IF(A42="","",COUNTIF('Đơn hàng'!B:B,A42))</f>
        <v/>
      </c>
      <c r="F42" s="9">
        <f>IF(A42="","",SUMIF('Đơn hàng'!B:B,A42,'Đơn hàng'!J:J))</f>
        <v/>
      </c>
      <c r="G42" s="10" t="n"/>
    </row>
    <row r="43">
      <c r="A43" s="10" t="n"/>
      <c r="B43" s="10" t="n"/>
      <c r="C43" s="10" t="n"/>
      <c r="D43" s="10" t="n"/>
      <c r="E43" s="9">
        <f>IF(A43="","",COUNTIF('Đơn hàng'!B:B,A43))</f>
        <v/>
      </c>
      <c r="F43" s="9">
        <f>IF(A43="","",SUMIF('Đơn hàng'!B:B,A43,'Đơn hàng'!J:J))</f>
        <v/>
      </c>
      <c r="G43" s="10" t="n"/>
    </row>
    <row r="44">
      <c r="A44" s="10" t="n"/>
      <c r="B44" s="10" t="n"/>
      <c r="C44" s="10" t="n"/>
      <c r="D44" s="10" t="n"/>
      <c r="E44" s="9">
        <f>IF(A44="","",COUNTIF('Đơn hàng'!B:B,A44))</f>
        <v/>
      </c>
      <c r="F44" s="9">
        <f>IF(A44="","",SUMIF('Đơn hàng'!B:B,A44,'Đơn hàng'!J:J))</f>
        <v/>
      </c>
      <c r="G44" s="10" t="n"/>
    </row>
    <row r="45">
      <c r="A45" s="10" t="n"/>
      <c r="B45" s="10" t="n"/>
      <c r="C45" s="10" t="n"/>
      <c r="D45" s="10" t="n"/>
      <c r="E45" s="9">
        <f>IF(A45="","",COUNTIF('Đơn hàng'!B:B,A45))</f>
        <v/>
      </c>
      <c r="F45" s="9">
        <f>IF(A45="","",SUMIF('Đơn hàng'!B:B,A45,'Đơn hàng'!J:J))</f>
        <v/>
      </c>
      <c r="G45" s="10" t="n"/>
    </row>
    <row r="46">
      <c r="A46" s="10" t="n"/>
      <c r="B46" s="10" t="n"/>
      <c r="C46" s="10" t="n"/>
      <c r="D46" s="10" t="n"/>
      <c r="E46" s="9">
        <f>IF(A46="","",COUNTIF('Đơn hàng'!B:B,A46))</f>
        <v/>
      </c>
      <c r="F46" s="9">
        <f>IF(A46="","",SUMIF('Đơn hàng'!B:B,A46,'Đơn hàng'!J:J))</f>
        <v/>
      </c>
      <c r="G46" s="10" t="n"/>
    </row>
    <row r="47">
      <c r="A47" s="10" t="n"/>
      <c r="B47" s="10" t="n"/>
      <c r="C47" s="10" t="n"/>
      <c r="D47" s="10" t="n"/>
      <c r="E47" s="9">
        <f>IF(A47="","",COUNTIF('Đơn hàng'!B:B,A47))</f>
        <v/>
      </c>
      <c r="F47" s="9">
        <f>IF(A47="","",SUMIF('Đơn hàng'!B:B,A47,'Đơn hàng'!J:J))</f>
        <v/>
      </c>
      <c r="G47" s="10" t="n"/>
    </row>
    <row r="48">
      <c r="A48" s="10" t="n"/>
      <c r="B48" s="10" t="n"/>
      <c r="C48" s="10" t="n"/>
      <c r="D48" s="10" t="n"/>
      <c r="E48" s="9">
        <f>IF(A48="","",COUNTIF('Đơn hàng'!B:B,A48))</f>
        <v/>
      </c>
      <c r="F48" s="9">
        <f>IF(A48="","",SUMIF('Đơn hàng'!B:B,A48,'Đơn hàng'!J:J))</f>
        <v/>
      </c>
      <c r="G48" s="10" t="n"/>
    </row>
    <row r="49">
      <c r="A49" s="10" t="n"/>
      <c r="B49" s="10" t="n"/>
      <c r="C49" s="10" t="n"/>
      <c r="D49" s="10" t="n"/>
      <c r="E49" s="9">
        <f>IF(A49="","",COUNTIF('Đơn hàng'!B:B,A49))</f>
        <v/>
      </c>
      <c r="F49" s="9">
        <f>IF(A49="","",SUMIF('Đơn hàng'!B:B,A49,'Đơn hàng'!J:J))</f>
        <v/>
      </c>
      <c r="G49" s="10" t="n"/>
    </row>
    <row r="50">
      <c r="A50" s="10" t="n"/>
      <c r="B50" s="10" t="n"/>
      <c r="C50" s="10" t="n"/>
      <c r="D50" s="10" t="n"/>
      <c r="E50" s="9">
        <f>IF(A50="","",COUNTIF('Đơn hàng'!B:B,A50))</f>
        <v/>
      </c>
      <c r="F50" s="9">
        <f>IF(A50="","",SUMIF('Đơn hàng'!B:B,A50,'Đơn hàng'!J:J))</f>
        <v/>
      </c>
      <c r="G50" s="10" t="n"/>
    </row>
    <row r="51">
      <c r="A51" s="10" t="n"/>
      <c r="B51" s="10" t="n"/>
      <c r="C51" s="10" t="n"/>
      <c r="D51" s="10" t="n"/>
      <c r="E51" s="9">
        <f>IF(A51="","",COUNTIF('Đơn hàng'!B:B,A51))</f>
        <v/>
      </c>
      <c r="F51" s="9">
        <f>IF(A51="","",SUMIF('Đơn hàng'!B:B,A51,'Đơn hàng'!J:J))</f>
        <v/>
      </c>
      <c r="G51" s="10" t="n"/>
    </row>
    <row r="52">
      <c r="A52" s="10" t="n"/>
      <c r="B52" s="10" t="n"/>
      <c r="C52" s="10" t="n"/>
      <c r="D52" s="10" t="n"/>
      <c r="E52" s="9">
        <f>IF(A52="","",COUNTIF('Đơn hàng'!B:B,A52))</f>
        <v/>
      </c>
      <c r="F52" s="9">
        <f>IF(A52="","",SUMIF('Đơn hàng'!B:B,A52,'Đơn hàng'!J:J))</f>
        <v/>
      </c>
      <c r="G52" s="10" t="n"/>
    </row>
    <row r="53">
      <c r="A53" s="10" t="n"/>
      <c r="B53" s="10" t="n"/>
      <c r="C53" s="10" t="n"/>
      <c r="D53" s="10" t="n"/>
      <c r="E53" s="9">
        <f>IF(A53="","",COUNTIF('Đơn hàng'!B:B,A53))</f>
        <v/>
      </c>
      <c r="F53" s="9">
        <f>IF(A53="","",SUMIF('Đơn hàng'!B:B,A53,'Đơn hàng'!J:J))</f>
        <v/>
      </c>
      <c r="G53" s="10" t="n"/>
    </row>
    <row r="54">
      <c r="A54" s="10" t="n"/>
      <c r="B54" s="10" t="n"/>
      <c r="C54" s="10" t="n"/>
      <c r="D54" s="10" t="n"/>
      <c r="E54" s="9">
        <f>IF(A54="","",COUNTIF('Đơn hàng'!B:B,A54))</f>
        <v/>
      </c>
      <c r="F54" s="9">
        <f>IF(A54="","",SUMIF('Đơn hàng'!B:B,A54,'Đơn hàng'!J:J))</f>
        <v/>
      </c>
      <c r="G54" s="10" t="n"/>
    </row>
    <row r="55">
      <c r="A55" s="10" t="n"/>
      <c r="B55" s="10" t="n"/>
      <c r="C55" s="10" t="n"/>
      <c r="D55" s="10" t="n"/>
      <c r="E55" s="9">
        <f>IF(A55="","",COUNTIF('Đơn hàng'!B:B,A55))</f>
        <v/>
      </c>
      <c r="F55" s="9">
        <f>IF(A55="","",SUMIF('Đơn hàng'!B:B,A55,'Đơn hàng'!J:J))</f>
        <v/>
      </c>
      <c r="G55" s="10" t="n"/>
    </row>
    <row r="56">
      <c r="A56" s="10" t="n"/>
      <c r="B56" s="10" t="n"/>
      <c r="C56" s="10" t="n"/>
      <c r="D56" s="10" t="n"/>
      <c r="E56" s="9">
        <f>IF(A56="","",COUNTIF('Đơn hàng'!B:B,A56))</f>
        <v/>
      </c>
      <c r="F56" s="9">
        <f>IF(A56="","",SUMIF('Đơn hàng'!B:B,A56,'Đơn hàng'!J:J))</f>
        <v/>
      </c>
      <c r="G56" s="10" t="n"/>
    </row>
    <row r="57">
      <c r="A57" s="10" t="n"/>
      <c r="B57" s="10" t="n"/>
      <c r="C57" s="10" t="n"/>
      <c r="D57" s="10" t="n"/>
      <c r="E57" s="9">
        <f>IF(A57="","",COUNTIF('Đơn hàng'!B:B,A57))</f>
        <v/>
      </c>
      <c r="F57" s="9">
        <f>IF(A57="","",SUMIF('Đơn hàng'!B:B,A57,'Đơn hàng'!J:J))</f>
        <v/>
      </c>
      <c r="G57" s="10" t="n"/>
    </row>
    <row r="58">
      <c r="A58" s="10" t="n"/>
      <c r="B58" s="10" t="n"/>
      <c r="C58" s="10" t="n"/>
      <c r="D58" s="10" t="n"/>
      <c r="E58" s="9">
        <f>IF(A58="","",COUNTIF('Đơn hàng'!B:B,A58))</f>
        <v/>
      </c>
      <c r="F58" s="9">
        <f>IF(A58="","",SUMIF('Đơn hàng'!B:B,A58,'Đơn hàng'!J:J))</f>
        <v/>
      </c>
      <c r="G58" s="10" t="n"/>
    </row>
    <row r="59">
      <c r="A59" s="10" t="n"/>
      <c r="B59" s="10" t="n"/>
      <c r="C59" s="10" t="n"/>
      <c r="D59" s="10" t="n"/>
      <c r="E59" s="9">
        <f>IF(A59="","",COUNTIF('Đơn hàng'!B:B,A59))</f>
        <v/>
      </c>
      <c r="F59" s="9">
        <f>IF(A59="","",SUMIF('Đơn hàng'!B:B,A59,'Đơn hàng'!J:J))</f>
        <v/>
      </c>
      <c r="G59" s="10" t="n"/>
    </row>
    <row r="60">
      <c r="A60" s="10" t="n"/>
      <c r="B60" s="10" t="n"/>
      <c r="C60" s="10" t="n"/>
      <c r="D60" s="10" t="n"/>
      <c r="E60" s="9">
        <f>IF(A60="","",COUNTIF('Đơn hàng'!B:B,A60))</f>
        <v/>
      </c>
      <c r="F60" s="9">
        <f>IF(A60="","",SUMIF('Đơn hàng'!B:B,A60,'Đơn hàng'!J:J))</f>
        <v/>
      </c>
      <c r="G60" s="10" t="n"/>
    </row>
    <row r="61">
      <c r="A61" s="10" t="n"/>
      <c r="B61" s="10" t="n"/>
      <c r="C61" s="10" t="n"/>
      <c r="D61" s="10" t="n"/>
      <c r="E61" s="9">
        <f>IF(A61="","",COUNTIF('Đơn hàng'!B:B,A61))</f>
        <v/>
      </c>
      <c r="F61" s="9">
        <f>IF(A61="","",SUMIF('Đơn hàng'!B:B,A61,'Đơn hàng'!J:J))</f>
        <v/>
      </c>
      <c r="G61" s="10" t="n"/>
    </row>
    <row r="62">
      <c r="A62" s="10" t="n"/>
      <c r="B62" s="10" t="n"/>
      <c r="C62" s="10" t="n"/>
      <c r="D62" s="10" t="n"/>
      <c r="E62" s="9">
        <f>IF(A62="","",COUNTIF('Đơn hàng'!B:B,A62))</f>
        <v/>
      </c>
      <c r="F62" s="9">
        <f>IF(A62="","",SUMIF('Đơn hàng'!B:B,A62,'Đơn hàng'!J:J))</f>
        <v/>
      </c>
      <c r="G62" s="10" t="n"/>
    </row>
    <row r="63">
      <c r="A63" s="10" t="n"/>
      <c r="B63" s="10" t="n"/>
      <c r="C63" s="10" t="n"/>
      <c r="D63" s="10" t="n"/>
      <c r="E63" s="9">
        <f>IF(A63="","",COUNTIF('Đơn hàng'!B:B,A63))</f>
        <v/>
      </c>
      <c r="F63" s="9">
        <f>IF(A63="","",SUMIF('Đơn hàng'!B:B,A63,'Đơn hàng'!J:J))</f>
        <v/>
      </c>
      <c r="G63" s="10" t="n"/>
    </row>
    <row r="64">
      <c r="A64" s="10" t="n"/>
      <c r="B64" s="10" t="n"/>
      <c r="C64" s="10" t="n"/>
      <c r="D64" s="10" t="n"/>
      <c r="E64" s="9">
        <f>IF(A64="","",COUNTIF('Đơn hàng'!B:B,A64))</f>
        <v/>
      </c>
      <c r="F64" s="9">
        <f>IF(A64="","",SUMIF('Đơn hàng'!B:B,A64,'Đơn hàng'!J:J))</f>
        <v/>
      </c>
      <c r="G64" s="10" t="n"/>
    </row>
    <row r="65">
      <c r="A65" s="10" t="n"/>
      <c r="B65" s="10" t="n"/>
      <c r="C65" s="10" t="n"/>
      <c r="D65" s="10" t="n"/>
      <c r="E65" s="9">
        <f>IF(A65="","",COUNTIF('Đơn hàng'!B:B,A65))</f>
        <v/>
      </c>
      <c r="F65" s="9">
        <f>IF(A65="","",SUMIF('Đơn hàng'!B:B,A65,'Đơn hàng'!J:J))</f>
        <v/>
      </c>
      <c r="G65" s="10" t="n"/>
    </row>
    <row r="66">
      <c r="A66" s="10" t="n"/>
      <c r="B66" s="10" t="n"/>
      <c r="C66" s="10" t="n"/>
      <c r="D66" s="10" t="n"/>
      <c r="E66" s="9">
        <f>IF(A66="","",COUNTIF('Đơn hàng'!B:B,A66))</f>
        <v/>
      </c>
      <c r="F66" s="9">
        <f>IF(A66="","",SUMIF('Đơn hàng'!B:B,A66,'Đơn hàng'!J:J))</f>
        <v/>
      </c>
      <c r="G66" s="10" t="n"/>
    </row>
    <row r="67">
      <c r="A67" s="10" t="n"/>
      <c r="B67" s="10" t="n"/>
      <c r="C67" s="10" t="n"/>
      <c r="D67" s="10" t="n"/>
      <c r="E67" s="9">
        <f>IF(A67="","",COUNTIF('Đơn hàng'!B:B,A67))</f>
        <v/>
      </c>
      <c r="F67" s="9">
        <f>IF(A67="","",SUMIF('Đơn hàng'!B:B,A67,'Đơn hàng'!J:J))</f>
        <v/>
      </c>
      <c r="G67" s="10" t="n"/>
    </row>
    <row r="68">
      <c r="A68" s="10" t="n"/>
      <c r="B68" s="10" t="n"/>
      <c r="C68" s="10" t="n"/>
      <c r="D68" s="10" t="n"/>
      <c r="E68" s="9">
        <f>IF(A68="","",COUNTIF('Đơn hàng'!B:B,A68))</f>
        <v/>
      </c>
      <c r="F68" s="9">
        <f>IF(A68="","",SUMIF('Đơn hàng'!B:B,A68,'Đơn hàng'!J:J))</f>
        <v/>
      </c>
      <c r="G68" s="10" t="n"/>
    </row>
    <row r="69">
      <c r="A69" s="10" t="n"/>
      <c r="B69" s="10" t="n"/>
      <c r="C69" s="10" t="n"/>
      <c r="D69" s="10" t="n"/>
      <c r="E69" s="9">
        <f>IF(A69="","",COUNTIF('Đơn hàng'!B:B,A69))</f>
        <v/>
      </c>
      <c r="F69" s="9">
        <f>IF(A69="","",SUMIF('Đơn hàng'!B:B,A69,'Đơn hàng'!J:J))</f>
        <v/>
      </c>
      <c r="G69" s="10" t="n"/>
    </row>
    <row r="70">
      <c r="A70" s="10" t="n"/>
      <c r="B70" s="10" t="n"/>
      <c r="C70" s="10" t="n"/>
      <c r="D70" s="10" t="n"/>
      <c r="E70" s="9">
        <f>IF(A70="","",COUNTIF('Đơn hàng'!B:B,A70))</f>
        <v/>
      </c>
      <c r="F70" s="9">
        <f>IF(A70="","",SUMIF('Đơn hàng'!B:B,A70,'Đơn hàng'!J:J))</f>
        <v/>
      </c>
      <c r="G70" s="10" t="n"/>
    </row>
    <row r="71">
      <c r="A71" s="10" t="n"/>
      <c r="B71" s="10" t="n"/>
      <c r="C71" s="10" t="n"/>
      <c r="D71" s="10" t="n"/>
      <c r="E71" s="9">
        <f>IF(A71="","",COUNTIF('Đơn hàng'!B:B,A71))</f>
        <v/>
      </c>
      <c r="F71" s="9">
        <f>IF(A71="","",SUMIF('Đơn hàng'!B:B,A71,'Đơn hàng'!J:J))</f>
        <v/>
      </c>
      <c r="G71" s="10" t="n"/>
    </row>
    <row r="72">
      <c r="A72" s="10" t="n"/>
      <c r="B72" s="10" t="n"/>
      <c r="C72" s="10" t="n"/>
      <c r="D72" s="10" t="n"/>
      <c r="E72" s="9">
        <f>IF(A72="","",COUNTIF('Đơn hàng'!B:B,A72))</f>
        <v/>
      </c>
      <c r="F72" s="9">
        <f>IF(A72="","",SUMIF('Đơn hàng'!B:B,A72,'Đơn hàng'!J:J))</f>
        <v/>
      </c>
      <c r="G72" s="10" t="n"/>
    </row>
    <row r="73">
      <c r="A73" s="10" t="n"/>
      <c r="B73" s="10" t="n"/>
      <c r="C73" s="10" t="n"/>
      <c r="D73" s="10" t="n"/>
      <c r="E73" s="9">
        <f>IF(A73="","",COUNTIF('Đơn hàng'!B:B,A73))</f>
        <v/>
      </c>
      <c r="F73" s="9">
        <f>IF(A73="","",SUMIF('Đơn hàng'!B:B,A73,'Đơn hàng'!J:J))</f>
        <v/>
      </c>
      <c r="G73" s="10" t="n"/>
    </row>
    <row r="74">
      <c r="A74" s="10" t="n"/>
      <c r="B74" s="10" t="n"/>
      <c r="C74" s="10" t="n"/>
      <c r="D74" s="10" t="n"/>
      <c r="E74" s="9">
        <f>IF(A74="","",COUNTIF('Đơn hàng'!B:B,A74))</f>
        <v/>
      </c>
      <c r="F74" s="9">
        <f>IF(A74="","",SUMIF('Đơn hàng'!B:B,A74,'Đơn hàng'!J:J))</f>
        <v/>
      </c>
      <c r="G74" s="10" t="n"/>
    </row>
    <row r="75">
      <c r="A75" s="10" t="n"/>
      <c r="B75" s="10" t="n"/>
      <c r="C75" s="10" t="n"/>
      <c r="D75" s="10" t="n"/>
      <c r="E75" s="9">
        <f>IF(A75="","",COUNTIF('Đơn hàng'!B:B,A75))</f>
        <v/>
      </c>
      <c r="F75" s="9">
        <f>IF(A75="","",SUMIF('Đơn hàng'!B:B,A75,'Đơn hàng'!J:J))</f>
        <v/>
      </c>
      <c r="G75" s="10" t="n"/>
    </row>
    <row r="76">
      <c r="A76" s="10" t="n"/>
      <c r="B76" s="10" t="n"/>
      <c r="C76" s="10" t="n"/>
      <c r="D76" s="10" t="n"/>
      <c r="E76" s="9">
        <f>IF(A76="","",COUNTIF('Đơn hàng'!B:B,A76))</f>
        <v/>
      </c>
      <c r="F76" s="9">
        <f>IF(A76="","",SUMIF('Đơn hàng'!B:B,A76,'Đơn hàng'!J:J))</f>
        <v/>
      </c>
      <c r="G76" s="10" t="n"/>
    </row>
    <row r="77">
      <c r="A77" s="10" t="n"/>
      <c r="B77" s="10" t="n"/>
      <c r="C77" s="10" t="n"/>
      <c r="D77" s="10" t="n"/>
      <c r="E77" s="9">
        <f>IF(A77="","",COUNTIF('Đơn hàng'!B:B,A77))</f>
        <v/>
      </c>
      <c r="F77" s="9">
        <f>IF(A77="","",SUMIF('Đơn hàng'!B:B,A77,'Đơn hàng'!J:J))</f>
        <v/>
      </c>
      <c r="G77" s="10" t="n"/>
    </row>
    <row r="78">
      <c r="A78" s="10" t="n"/>
      <c r="B78" s="10" t="n"/>
      <c r="C78" s="10" t="n"/>
      <c r="D78" s="10" t="n"/>
      <c r="E78" s="9">
        <f>IF(A78="","",COUNTIF('Đơn hàng'!B:B,A78))</f>
        <v/>
      </c>
      <c r="F78" s="9">
        <f>IF(A78="","",SUMIF('Đơn hàng'!B:B,A78,'Đơn hàng'!J:J))</f>
        <v/>
      </c>
      <c r="G78" s="10" t="n"/>
    </row>
    <row r="79">
      <c r="A79" s="10" t="n"/>
      <c r="B79" s="10" t="n"/>
      <c r="C79" s="10" t="n"/>
      <c r="D79" s="10" t="n"/>
      <c r="E79" s="9">
        <f>IF(A79="","",COUNTIF('Đơn hàng'!B:B,A79))</f>
        <v/>
      </c>
      <c r="F79" s="9">
        <f>IF(A79="","",SUMIF('Đơn hàng'!B:B,A79,'Đơn hàng'!J:J))</f>
        <v/>
      </c>
      <c r="G79" s="10" t="n"/>
    </row>
    <row r="80">
      <c r="A80" s="10" t="n"/>
      <c r="B80" s="10" t="n"/>
      <c r="C80" s="10" t="n"/>
      <c r="D80" s="10" t="n"/>
      <c r="E80" s="9">
        <f>IF(A80="","",COUNTIF('Đơn hàng'!B:B,A80))</f>
        <v/>
      </c>
      <c r="F80" s="9">
        <f>IF(A80="","",SUMIF('Đơn hàng'!B:B,A80,'Đơn hàng'!J:J))</f>
        <v/>
      </c>
      <c r="G80" s="10" t="n"/>
    </row>
    <row r="81">
      <c r="A81" s="10" t="n"/>
      <c r="B81" s="10" t="n"/>
      <c r="C81" s="10" t="n"/>
      <c r="D81" s="10" t="n"/>
      <c r="E81" s="9">
        <f>IF(A81="","",COUNTIF('Đơn hàng'!B:B,A81))</f>
        <v/>
      </c>
      <c r="F81" s="9">
        <f>IF(A81="","",SUMIF('Đơn hàng'!B:B,A81,'Đơn hàng'!J:J))</f>
        <v/>
      </c>
      <c r="G81" s="10" t="n"/>
    </row>
    <row r="82">
      <c r="A82" s="10" t="n"/>
      <c r="B82" s="10" t="n"/>
      <c r="C82" s="10" t="n"/>
      <c r="D82" s="10" t="n"/>
      <c r="E82" s="9">
        <f>IF(A82="","",COUNTIF('Đơn hàng'!B:B,A82))</f>
        <v/>
      </c>
      <c r="F82" s="9">
        <f>IF(A82="","",SUMIF('Đơn hàng'!B:B,A82,'Đơn hàng'!J:J))</f>
        <v/>
      </c>
      <c r="G82" s="10" t="n"/>
    </row>
    <row r="83">
      <c r="A83" s="10" t="n"/>
      <c r="B83" s="10" t="n"/>
      <c r="C83" s="10" t="n"/>
      <c r="D83" s="10" t="n"/>
      <c r="E83" s="9">
        <f>IF(A83="","",COUNTIF('Đơn hàng'!B:B,A83))</f>
        <v/>
      </c>
      <c r="F83" s="9">
        <f>IF(A83="","",SUMIF('Đơn hàng'!B:B,A83,'Đơn hàng'!J:J))</f>
        <v/>
      </c>
      <c r="G83" s="10" t="n"/>
    </row>
    <row r="84">
      <c r="A84" s="10" t="n"/>
      <c r="B84" s="10" t="n"/>
      <c r="C84" s="10" t="n"/>
      <c r="D84" s="10" t="n"/>
      <c r="E84" s="9">
        <f>IF(A84="","",COUNTIF('Đơn hàng'!B:B,A84))</f>
        <v/>
      </c>
      <c r="F84" s="9">
        <f>IF(A84="","",SUMIF('Đơn hàng'!B:B,A84,'Đơn hàng'!J:J))</f>
        <v/>
      </c>
      <c r="G84" s="10" t="n"/>
    </row>
    <row r="85">
      <c r="A85" s="10" t="n"/>
      <c r="B85" s="10" t="n"/>
      <c r="C85" s="10" t="n"/>
      <c r="D85" s="10" t="n"/>
      <c r="E85" s="9">
        <f>IF(A85="","",COUNTIF('Đơn hàng'!B:B,A85))</f>
        <v/>
      </c>
      <c r="F85" s="9">
        <f>IF(A85="","",SUMIF('Đơn hàng'!B:B,A85,'Đơn hàng'!J:J))</f>
        <v/>
      </c>
      <c r="G85" s="10" t="n"/>
    </row>
    <row r="86">
      <c r="A86" s="10" t="n"/>
      <c r="B86" s="10" t="n"/>
      <c r="C86" s="10" t="n"/>
      <c r="D86" s="10" t="n"/>
      <c r="E86" s="9">
        <f>IF(A86="","",COUNTIF('Đơn hàng'!B:B,A86))</f>
        <v/>
      </c>
      <c r="F86" s="9">
        <f>IF(A86="","",SUMIF('Đơn hàng'!B:B,A86,'Đơn hàng'!J:J))</f>
        <v/>
      </c>
      <c r="G86" s="10" t="n"/>
    </row>
    <row r="87">
      <c r="A87" s="10" t="n"/>
      <c r="B87" s="10" t="n"/>
      <c r="C87" s="10" t="n"/>
      <c r="D87" s="10" t="n"/>
      <c r="E87" s="9">
        <f>IF(A87="","",COUNTIF('Đơn hàng'!B:B,A87))</f>
        <v/>
      </c>
      <c r="F87" s="9">
        <f>IF(A87="","",SUMIF('Đơn hàng'!B:B,A87,'Đơn hàng'!J:J))</f>
        <v/>
      </c>
      <c r="G87" s="10" t="n"/>
    </row>
    <row r="88">
      <c r="A88" s="10" t="n"/>
      <c r="B88" s="10" t="n"/>
      <c r="C88" s="10" t="n"/>
      <c r="D88" s="10" t="n"/>
      <c r="E88" s="9">
        <f>IF(A88="","",COUNTIF('Đơn hàng'!B:B,A88))</f>
        <v/>
      </c>
      <c r="F88" s="9">
        <f>IF(A88="","",SUMIF('Đơn hàng'!B:B,A88,'Đơn hàng'!J:J))</f>
        <v/>
      </c>
      <c r="G88" s="10" t="n"/>
    </row>
    <row r="89">
      <c r="A89" s="10" t="n"/>
      <c r="B89" s="10" t="n"/>
      <c r="C89" s="10" t="n"/>
      <c r="D89" s="10" t="n"/>
      <c r="E89" s="9">
        <f>IF(A89="","",COUNTIF('Đơn hàng'!B:B,A89))</f>
        <v/>
      </c>
      <c r="F89" s="9">
        <f>IF(A89="","",SUMIF('Đơn hàng'!B:B,A89,'Đơn hàng'!J:J))</f>
        <v/>
      </c>
      <c r="G89" s="10" t="n"/>
    </row>
    <row r="90">
      <c r="A90" s="10" t="n"/>
      <c r="B90" s="10" t="n"/>
      <c r="C90" s="10" t="n"/>
      <c r="D90" s="10" t="n"/>
      <c r="E90" s="9">
        <f>IF(A90="","",COUNTIF('Đơn hàng'!B:B,A90))</f>
        <v/>
      </c>
      <c r="F90" s="9">
        <f>IF(A90="","",SUMIF('Đơn hàng'!B:B,A90,'Đơn hàng'!J:J))</f>
        <v/>
      </c>
      <c r="G90" s="10" t="n"/>
    </row>
    <row r="91">
      <c r="A91" s="10" t="n"/>
      <c r="B91" s="10" t="n"/>
      <c r="C91" s="10" t="n"/>
      <c r="D91" s="10" t="n"/>
      <c r="E91" s="9">
        <f>IF(A91="","",COUNTIF('Đơn hàng'!B:B,A91))</f>
        <v/>
      </c>
      <c r="F91" s="9">
        <f>IF(A91="","",SUMIF('Đơn hàng'!B:B,A91,'Đơn hàng'!J:J))</f>
        <v/>
      </c>
      <c r="G91" s="10" t="n"/>
    </row>
    <row r="92">
      <c r="A92" s="10" t="n"/>
      <c r="B92" s="10" t="n"/>
      <c r="C92" s="10" t="n"/>
      <c r="D92" s="10" t="n"/>
      <c r="E92" s="9">
        <f>IF(A92="","",COUNTIF('Đơn hàng'!B:B,A92))</f>
        <v/>
      </c>
      <c r="F92" s="9">
        <f>IF(A92="","",SUMIF('Đơn hàng'!B:B,A92,'Đơn hàng'!J:J))</f>
        <v/>
      </c>
      <c r="G92" s="10" t="n"/>
    </row>
    <row r="93">
      <c r="A93" s="10" t="n"/>
      <c r="B93" s="10" t="n"/>
      <c r="C93" s="10" t="n"/>
      <c r="D93" s="10" t="n"/>
      <c r="E93" s="9">
        <f>IF(A93="","",COUNTIF('Đơn hàng'!B:B,A93))</f>
        <v/>
      </c>
      <c r="F93" s="9">
        <f>IF(A93="","",SUMIF('Đơn hàng'!B:B,A93,'Đơn hàng'!J:J))</f>
        <v/>
      </c>
      <c r="G93" s="10" t="n"/>
    </row>
    <row r="94">
      <c r="A94" s="10" t="n"/>
      <c r="B94" s="10" t="n"/>
      <c r="C94" s="10" t="n"/>
      <c r="D94" s="10" t="n"/>
      <c r="E94" s="9">
        <f>IF(A94="","",COUNTIF('Đơn hàng'!B:B,A94))</f>
        <v/>
      </c>
      <c r="F94" s="9">
        <f>IF(A94="","",SUMIF('Đơn hàng'!B:B,A94,'Đơn hàng'!J:J))</f>
        <v/>
      </c>
      <c r="G94" s="10" t="n"/>
    </row>
    <row r="95">
      <c r="A95" s="10" t="n"/>
      <c r="B95" s="10" t="n"/>
      <c r="C95" s="10" t="n"/>
      <c r="D95" s="10" t="n"/>
      <c r="E95" s="9">
        <f>IF(A95="","",COUNTIF('Đơn hàng'!B:B,A95))</f>
        <v/>
      </c>
      <c r="F95" s="9">
        <f>IF(A95="","",SUMIF('Đơn hàng'!B:B,A95,'Đơn hàng'!J:J))</f>
        <v/>
      </c>
      <c r="G95" s="10" t="n"/>
    </row>
    <row r="96">
      <c r="A96" s="10" t="n"/>
      <c r="B96" s="10" t="n"/>
      <c r="C96" s="10" t="n"/>
      <c r="D96" s="10" t="n"/>
      <c r="E96" s="9">
        <f>IF(A96="","",COUNTIF('Đơn hàng'!B:B,A96))</f>
        <v/>
      </c>
      <c r="F96" s="9">
        <f>IF(A96="","",SUMIF('Đơn hàng'!B:B,A96,'Đơn hàng'!J:J))</f>
        <v/>
      </c>
      <c r="G96" s="10" t="n"/>
    </row>
    <row r="97">
      <c r="A97" s="10" t="n"/>
      <c r="B97" s="10" t="n"/>
      <c r="C97" s="10" t="n"/>
      <c r="D97" s="10" t="n"/>
      <c r="E97" s="9">
        <f>IF(A97="","",COUNTIF('Đơn hàng'!B:B,A97))</f>
        <v/>
      </c>
      <c r="F97" s="9">
        <f>IF(A97="","",SUMIF('Đơn hàng'!B:B,A97,'Đơn hàng'!J:J))</f>
        <v/>
      </c>
      <c r="G97" s="10" t="n"/>
    </row>
    <row r="98">
      <c r="A98" s="10" t="n"/>
      <c r="B98" s="10" t="n"/>
      <c r="C98" s="10" t="n"/>
      <c r="D98" s="10" t="n"/>
      <c r="E98" s="9">
        <f>IF(A98="","",COUNTIF('Đơn hàng'!B:B,A98))</f>
        <v/>
      </c>
      <c r="F98" s="9">
        <f>IF(A98="","",SUMIF('Đơn hàng'!B:B,A98,'Đơn hàng'!J:J))</f>
        <v/>
      </c>
      <c r="G98" s="10" t="n"/>
    </row>
    <row r="99">
      <c r="A99" s="10" t="n"/>
      <c r="B99" s="10" t="n"/>
      <c r="C99" s="10" t="n"/>
      <c r="D99" s="10" t="n"/>
      <c r="E99" s="9">
        <f>IF(A99="","",COUNTIF('Đơn hàng'!B:B,A99))</f>
        <v/>
      </c>
      <c r="F99" s="9">
        <f>IF(A99="","",SUMIF('Đơn hàng'!B:B,A99,'Đơn hàng'!J:J))</f>
        <v/>
      </c>
      <c r="G99" s="10" t="n"/>
    </row>
    <row r="100">
      <c r="A100" s="10" t="n"/>
      <c r="B100" s="10" t="n"/>
      <c r="C100" s="10" t="n"/>
      <c r="D100" s="10" t="n"/>
      <c r="E100" s="9">
        <f>IF(A100="","",COUNTIF('Đơn hàng'!B:B,A100))</f>
        <v/>
      </c>
      <c r="F100" s="9">
        <f>IF(A100="","",SUMIF('Đơn hàng'!B:B,A100,'Đơn hàng'!J:J))</f>
        <v/>
      </c>
      <c r="G100" s="10" t="n"/>
    </row>
    <row r="101">
      <c r="A101" s="10" t="n"/>
      <c r="B101" s="10" t="n"/>
      <c r="C101" s="10" t="n"/>
      <c r="D101" s="10" t="n"/>
      <c r="E101" s="9">
        <f>IF(A101="","",COUNTIF('Đơn hàng'!B:B,A101))</f>
        <v/>
      </c>
      <c r="F101" s="9">
        <f>IF(A101="","",SUMIF('Đơn hàng'!B:B,A101,'Đơn hàng'!J:J))</f>
        <v/>
      </c>
      <c r="G101" s="10" t="n"/>
    </row>
    <row r="102">
      <c r="A102" s="10" t="n"/>
      <c r="B102" s="10" t="n"/>
      <c r="C102" s="10" t="n"/>
      <c r="D102" s="10" t="n"/>
      <c r="E102" s="9">
        <f>IF(A102="","",COUNTIF('Đơn hàng'!B:B,A102))</f>
        <v/>
      </c>
      <c r="F102" s="9">
        <f>IF(A102="","",SUMIF('Đơn hàng'!B:B,A102,'Đơn hàng'!J:J))</f>
        <v/>
      </c>
      <c r="G102" s="10" t="n"/>
    </row>
    <row r="105">
      <c r="A105" s="11" t="inlineStr">
        <is>
          <t>Tạo bởi ExcelToApp.vn — Cần phân quyền cho nhân viên? Liên hệ chúng tôi</t>
        </is>
      </c>
    </row>
  </sheetData>
  <mergeCells count="1">
    <mergeCell ref="A105:G105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35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6" customWidth="1" min="3" max="3"/>
    <col width="14" customWidth="1" min="4" max="4"/>
    <col width="16" customWidth="1" min="5" max="5"/>
    <col width="16" customWidth="1" min="6" max="6"/>
    <col width="16" customWidth="1" min="7" max="7"/>
    <col width="14" customWidth="1" min="8" max="8"/>
    <col width="14" customWidth="1" min="9" max="9"/>
  </cols>
  <sheetData>
    <row r="1" ht="30" customHeight="1">
      <c r="A1" s="7" t="inlineStr">
        <is>
          <t>Dot order</t>
        </is>
      </c>
      <c r="B1" s="7" t="inlineStr">
        <is>
          <t>Tong tien hang</t>
        </is>
      </c>
      <c r="C1" s="7" t="inlineStr">
        <is>
          <t>Phi ship quoc te</t>
        </is>
      </c>
      <c r="D1" s="7" t="inlineStr">
        <is>
          <t>Phi dai ly</t>
        </is>
      </c>
      <c r="E1" s="7" t="inlineStr">
        <is>
          <t>Phi ship noi dia</t>
        </is>
      </c>
      <c r="F1" s="7" t="inlineStr">
        <is>
          <t>Hang loi/tra lai</t>
        </is>
      </c>
      <c r="G1" s="7" t="inlineStr">
        <is>
          <t>Tong chi phi</t>
        </is>
      </c>
      <c r="H1" s="7" t="inlineStr">
        <is>
          <t>Tong thu</t>
        </is>
      </c>
      <c r="I1" s="7" t="inlineStr">
        <is>
          <t>Lai/Lo</t>
        </is>
      </c>
    </row>
    <row r="2" ht="22" customHeight="1">
      <c r="A2" s="8" t="inlineStr">
        <is>
          <t>Ma dot</t>
        </is>
      </c>
      <c r="B2" s="8" t="inlineStr">
        <is>
          <t>Nhap thu cong</t>
        </is>
      </c>
      <c r="C2" s="8" t="inlineStr">
        <is>
          <t>VNĐ</t>
        </is>
      </c>
      <c r="D2" s="8" t="inlineStr">
        <is>
          <t>VNĐ</t>
        </is>
      </c>
      <c r="E2" s="8" t="inlineStr">
        <is>
          <t>VNĐ</t>
        </is>
      </c>
      <c r="F2" s="8" t="inlineStr">
        <is>
          <t>VNĐ</t>
        </is>
      </c>
      <c r="G2" s="8" t="inlineStr">
        <is>
          <t>Tong hang + phi</t>
        </is>
      </c>
      <c r="H2" s="8" t="inlineStr">
        <is>
          <t>Coc + con lai</t>
        </is>
      </c>
      <c r="I2" s="8" t="inlineStr">
        <is>
          <t>Thu - Chi</t>
        </is>
      </c>
    </row>
    <row r="3">
      <c r="A3" s="10" t="n"/>
      <c r="B3" s="10" t="n"/>
      <c r="C3" s="10" t="n"/>
      <c r="D3" s="10" t="n"/>
      <c r="E3" s="10" t="n"/>
      <c r="F3" s="10" t="n"/>
      <c r="G3" s="9">
        <f>IF(A3="","",B3+C3+D3+E3+F3)</f>
        <v/>
      </c>
      <c r="H3" s="9">
        <f>IF(A3="","",SUMIF('Đơn hàng'!L:L,A3,'Đơn hàng'!I:I)+SUMIF('Đơn hàng'!L:L,A3,'Đơn hàng'!J:J))</f>
        <v/>
      </c>
      <c r="I3" s="9">
        <f>IF(A3="","",H3-G3)</f>
        <v/>
      </c>
    </row>
    <row r="4">
      <c r="A4" s="10" t="n"/>
      <c r="B4" s="10" t="n"/>
      <c r="C4" s="10" t="n"/>
      <c r="D4" s="10" t="n"/>
      <c r="E4" s="10" t="n"/>
      <c r="F4" s="10" t="n"/>
      <c r="G4" s="9">
        <f>IF(A4="","",B4+C4+D4+E4+F4)</f>
        <v/>
      </c>
      <c r="H4" s="9">
        <f>IF(A4="","",SUMIF('Đơn hàng'!L:L,A4,'Đơn hàng'!I:I)+SUMIF('Đơn hàng'!L:L,A4,'Đơn hàng'!J:J))</f>
        <v/>
      </c>
      <c r="I4" s="9">
        <f>IF(A4="","",H4-G4)</f>
        <v/>
      </c>
    </row>
    <row r="5">
      <c r="A5" s="10" t="n"/>
      <c r="B5" s="10" t="n"/>
      <c r="C5" s="10" t="n"/>
      <c r="D5" s="10" t="n"/>
      <c r="E5" s="10" t="n"/>
      <c r="F5" s="10" t="n"/>
      <c r="G5" s="9">
        <f>IF(A5="","",B5+C5+D5+E5+F5)</f>
        <v/>
      </c>
      <c r="H5" s="9">
        <f>IF(A5="","",SUMIF('Đơn hàng'!L:L,A5,'Đơn hàng'!I:I)+SUMIF('Đơn hàng'!L:L,A5,'Đơn hàng'!J:J))</f>
        <v/>
      </c>
      <c r="I5" s="9">
        <f>IF(A5="","",H5-G5)</f>
        <v/>
      </c>
    </row>
    <row r="6">
      <c r="A6" s="10" t="n"/>
      <c r="B6" s="10" t="n"/>
      <c r="C6" s="10" t="n"/>
      <c r="D6" s="10" t="n"/>
      <c r="E6" s="10" t="n"/>
      <c r="F6" s="10" t="n"/>
      <c r="G6" s="9">
        <f>IF(A6="","",B6+C6+D6+E6+F6)</f>
        <v/>
      </c>
      <c r="H6" s="9">
        <f>IF(A6="","",SUMIF('Đơn hàng'!L:L,A6,'Đơn hàng'!I:I)+SUMIF('Đơn hàng'!L:L,A6,'Đơn hàng'!J:J))</f>
        <v/>
      </c>
      <c r="I6" s="9">
        <f>IF(A6="","",H6-G6)</f>
        <v/>
      </c>
    </row>
    <row r="7">
      <c r="A7" s="10" t="n"/>
      <c r="B7" s="10" t="n"/>
      <c r="C7" s="10" t="n"/>
      <c r="D7" s="10" t="n"/>
      <c r="E7" s="10" t="n"/>
      <c r="F7" s="10" t="n"/>
      <c r="G7" s="9">
        <f>IF(A7="","",B7+C7+D7+E7+F7)</f>
        <v/>
      </c>
      <c r="H7" s="9">
        <f>IF(A7="","",SUMIF('Đơn hàng'!L:L,A7,'Đơn hàng'!I:I)+SUMIF('Đơn hàng'!L:L,A7,'Đơn hàng'!J:J))</f>
        <v/>
      </c>
      <c r="I7" s="9">
        <f>IF(A7="","",H7-G7)</f>
        <v/>
      </c>
    </row>
    <row r="8">
      <c r="A8" s="10" t="n"/>
      <c r="B8" s="10" t="n"/>
      <c r="C8" s="10" t="n"/>
      <c r="D8" s="10" t="n"/>
      <c r="E8" s="10" t="n"/>
      <c r="F8" s="10" t="n"/>
      <c r="G8" s="9">
        <f>IF(A8="","",B8+C8+D8+E8+F8)</f>
        <v/>
      </c>
      <c r="H8" s="9">
        <f>IF(A8="","",SUMIF('Đơn hàng'!L:L,A8,'Đơn hàng'!I:I)+SUMIF('Đơn hàng'!L:L,A8,'Đơn hàng'!J:J))</f>
        <v/>
      </c>
      <c r="I8" s="9">
        <f>IF(A8="","",H8-G8)</f>
        <v/>
      </c>
    </row>
    <row r="9">
      <c r="A9" s="10" t="n"/>
      <c r="B9" s="10" t="n"/>
      <c r="C9" s="10" t="n"/>
      <c r="D9" s="10" t="n"/>
      <c r="E9" s="10" t="n"/>
      <c r="F9" s="10" t="n"/>
      <c r="G9" s="9">
        <f>IF(A9="","",B9+C9+D9+E9+F9)</f>
        <v/>
      </c>
      <c r="H9" s="9">
        <f>IF(A9="","",SUMIF('Đơn hàng'!L:L,A9,'Đơn hàng'!I:I)+SUMIF('Đơn hàng'!L:L,A9,'Đơn hàng'!J:J))</f>
        <v/>
      </c>
      <c r="I9" s="9">
        <f>IF(A9="","",H9-G9)</f>
        <v/>
      </c>
    </row>
    <row r="10">
      <c r="A10" s="10" t="n"/>
      <c r="B10" s="10" t="n"/>
      <c r="C10" s="10" t="n"/>
      <c r="D10" s="10" t="n"/>
      <c r="E10" s="10" t="n"/>
      <c r="F10" s="10" t="n"/>
      <c r="G10" s="9">
        <f>IF(A10="","",B10+C10+D10+E10+F10)</f>
        <v/>
      </c>
      <c r="H10" s="9">
        <f>IF(A10="","",SUMIF('Đơn hàng'!L:L,A10,'Đơn hàng'!I:I)+SUMIF('Đơn hàng'!L:L,A10,'Đơn hàng'!J:J))</f>
        <v/>
      </c>
      <c r="I10" s="9">
        <f>IF(A10="","",H10-G10)</f>
        <v/>
      </c>
    </row>
    <row r="11">
      <c r="A11" s="10" t="n"/>
      <c r="B11" s="10" t="n"/>
      <c r="C11" s="10" t="n"/>
      <c r="D11" s="10" t="n"/>
      <c r="E11" s="10" t="n"/>
      <c r="F11" s="10" t="n"/>
      <c r="G11" s="9">
        <f>IF(A11="","",B11+C11+D11+E11+F11)</f>
        <v/>
      </c>
      <c r="H11" s="9">
        <f>IF(A11="","",SUMIF('Đơn hàng'!L:L,A11,'Đơn hàng'!I:I)+SUMIF('Đơn hàng'!L:L,A11,'Đơn hàng'!J:J))</f>
        <v/>
      </c>
      <c r="I11" s="9">
        <f>IF(A11="","",H11-G11)</f>
        <v/>
      </c>
    </row>
    <row r="12">
      <c r="A12" s="10" t="n"/>
      <c r="B12" s="10" t="n"/>
      <c r="C12" s="10" t="n"/>
      <c r="D12" s="10" t="n"/>
      <c r="E12" s="10" t="n"/>
      <c r="F12" s="10" t="n"/>
      <c r="G12" s="9">
        <f>IF(A12="","",B12+C12+D12+E12+F12)</f>
        <v/>
      </c>
      <c r="H12" s="9">
        <f>IF(A12="","",SUMIF('Đơn hàng'!L:L,A12,'Đơn hàng'!I:I)+SUMIF('Đơn hàng'!L:L,A12,'Đơn hàng'!J:J))</f>
        <v/>
      </c>
      <c r="I12" s="9">
        <f>IF(A12="","",H12-G12)</f>
        <v/>
      </c>
    </row>
    <row r="13">
      <c r="A13" s="10" t="n"/>
      <c r="B13" s="10" t="n"/>
      <c r="C13" s="10" t="n"/>
      <c r="D13" s="10" t="n"/>
      <c r="E13" s="10" t="n"/>
      <c r="F13" s="10" t="n"/>
      <c r="G13" s="9">
        <f>IF(A13="","",B13+C13+D13+E13+F13)</f>
        <v/>
      </c>
      <c r="H13" s="9">
        <f>IF(A13="","",SUMIF('Đơn hàng'!L:L,A13,'Đơn hàng'!I:I)+SUMIF('Đơn hàng'!L:L,A13,'Đơn hàng'!J:J))</f>
        <v/>
      </c>
      <c r="I13" s="9">
        <f>IF(A13="","",H13-G13)</f>
        <v/>
      </c>
    </row>
    <row r="14">
      <c r="A14" s="10" t="n"/>
      <c r="B14" s="10" t="n"/>
      <c r="C14" s="10" t="n"/>
      <c r="D14" s="10" t="n"/>
      <c r="E14" s="10" t="n"/>
      <c r="F14" s="10" t="n"/>
      <c r="G14" s="9">
        <f>IF(A14="","",B14+C14+D14+E14+F14)</f>
        <v/>
      </c>
      <c r="H14" s="9">
        <f>IF(A14="","",SUMIF('Đơn hàng'!L:L,A14,'Đơn hàng'!I:I)+SUMIF('Đơn hàng'!L:L,A14,'Đơn hàng'!J:J))</f>
        <v/>
      </c>
      <c r="I14" s="9">
        <f>IF(A14="","",H14-G14)</f>
        <v/>
      </c>
    </row>
    <row r="15">
      <c r="A15" s="10" t="n"/>
      <c r="B15" s="10" t="n"/>
      <c r="C15" s="10" t="n"/>
      <c r="D15" s="10" t="n"/>
      <c r="E15" s="10" t="n"/>
      <c r="F15" s="10" t="n"/>
      <c r="G15" s="9">
        <f>IF(A15="","",B15+C15+D15+E15+F15)</f>
        <v/>
      </c>
      <c r="H15" s="9">
        <f>IF(A15="","",SUMIF('Đơn hàng'!L:L,A15,'Đơn hàng'!I:I)+SUMIF('Đơn hàng'!L:L,A15,'Đơn hàng'!J:J))</f>
        <v/>
      </c>
      <c r="I15" s="9">
        <f>IF(A15="","",H15-G15)</f>
        <v/>
      </c>
    </row>
    <row r="16">
      <c r="A16" s="10" t="n"/>
      <c r="B16" s="10" t="n"/>
      <c r="C16" s="10" t="n"/>
      <c r="D16" s="10" t="n"/>
      <c r="E16" s="10" t="n"/>
      <c r="F16" s="10" t="n"/>
      <c r="G16" s="9">
        <f>IF(A16="","",B16+C16+D16+E16+F16)</f>
        <v/>
      </c>
      <c r="H16" s="9">
        <f>IF(A16="","",SUMIF('Đơn hàng'!L:L,A16,'Đơn hàng'!I:I)+SUMIF('Đơn hàng'!L:L,A16,'Đơn hàng'!J:J))</f>
        <v/>
      </c>
      <c r="I16" s="9">
        <f>IF(A16="","",H16-G16)</f>
        <v/>
      </c>
    </row>
    <row r="17">
      <c r="A17" s="10" t="n"/>
      <c r="B17" s="10" t="n"/>
      <c r="C17" s="10" t="n"/>
      <c r="D17" s="10" t="n"/>
      <c r="E17" s="10" t="n"/>
      <c r="F17" s="10" t="n"/>
      <c r="G17" s="9">
        <f>IF(A17="","",B17+C17+D17+E17+F17)</f>
        <v/>
      </c>
      <c r="H17" s="9">
        <f>IF(A17="","",SUMIF('Đơn hàng'!L:L,A17,'Đơn hàng'!I:I)+SUMIF('Đơn hàng'!L:L,A17,'Đơn hàng'!J:J))</f>
        <v/>
      </c>
      <c r="I17" s="9">
        <f>IF(A17="","",H17-G17)</f>
        <v/>
      </c>
    </row>
    <row r="18">
      <c r="A18" s="10" t="n"/>
      <c r="B18" s="10" t="n"/>
      <c r="C18" s="10" t="n"/>
      <c r="D18" s="10" t="n"/>
      <c r="E18" s="10" t="n"/>
      <c r="F18" s="10" t="n"/>
      <c r="G18" s="9">
        <f>IF(A18="","",B18+C18+D18+E18+F18)</f>
        <v/>
      </c>
      <c r="H18" s="9">
        <f>IF(A18="","",SUMIF('Đơn hàng'!L:L,A18,'Đơn hàng'!I:I)+SUMIF('Đơn hàng'!L:L,A18,'Đơn hàng'!J:J))</f>
        <v/>
      </c>
      <c r="I18" s="9">
        <f>IF(A18="","",H18-G18)</f>
        <v/>
      </c>
    </row>
    <row r="19">
      <c r="A19" s="10" t="n"/>
      <c r="B19" s="10" t="n"/>
      <c r="C19" s="10" t="n"/>
      <c r="D19" s="10" t="n"/>
      <c r="E19" s="10" t="n"/>
      <c r="F19" s="10" t="n"/>
      <c r="G19" s="9">
        <f>IF(A19="","",B19+C19+D19+E19+F19)</f>
        <v/>
      </c>
      <c r="H19" s="9">
        <f>IF(A19="","",SUMIF('Đơn hàng'!L:L,A19,'Đơn hàng'!I:I)+SUMIF('Đơn hàng'!L:L,A19,'Đơn hàng'!J:J))</f>
        <v/>
      </c>
      <c r="I19" s="9">
        <f>IF(A19="","",H19-G19)</f>
        <v/>
      </c>
    </row>
    <row r="20">
      <c r="A20" s="10" t="n"/>
      <c r="B20" s="10" t="n"/>
      <c r="C20" s="10" t="n"/>
      <c r="D20" s="10" t="n"/>
      <c r="E20" s="10" t="n"/>
      <c r="F20" s="10" t="n"/>
      <c r="G20" s="9">
        <f>IF(A20="","",B20+C20+D20+E20+F20)</f>
        <v/>
      </c>
      <c r="H20" s="9">
        <f>IF(A20="","",SUMIF('Đơn hàng'!L:L,A20,'Đơn hàng'!I:I)+SUMIF('Đơn hàng'!L:L,A20,'Đơn hàng'!J:J))</f>
        <v/>
      </c>
      <c r="I20" s="9">
        <f>IF(A20="","",H20-G20)</f>
        <v/>
      </c>
    </row>
    <row r="21">
      <c r="A21" s="10" t="n"/>
      <c r="B21" s="10" t="n"/>
      <c r="C21" s="10" t="n"/>
      <c r="D21" s="10" t="n"/>
      <c r="E21" s="10" t="n"/>
      <c r="F21" s="10" t="n"/>
      <c r="G21" s="9">
        <f>IF(A21="","",B21+C21+D21+E21+F21)</f>
        <v/>
      </c>
      <c r="H21" s="9">
        <f>IF(A21="","",SUMIF('Đơn hàng'!L:L,A21,'Đơn hàng'!I:I)+SUMIF('Đơn hàng'!L:L,A21,'Đơn hàng'!J:J))</f>
        <v/>
      </c>
      <c r="I21" s="9">
        <f>IF(A21="","",H21-G21)</f>
        <v/>
      </c>
    </row>
    <row r="22">
      <c r="A22" s="10" t="n"/>
      <c r="B22" s="10" t="n"/>
      <c r="C22" s="10" t="n"/>
      <c r="D22" s="10" t="n"/>
      <c r="E22" s="10" t="n"/>
      <c r="F22" s="10" t="n"/>
      <c r="G22" s="9">
        <f>IF(A22="","",B22+C22+D22+E22+F22)</f>
        <v/>
      </c>
      <c r="H22" s="9">
        <f>IF(A22="","",SUMIF('Đơn hàng'!L:L,A22,'Đơn hàng'!I:I)+SUMIF('Đơn hàng'!L:L,A22,'Đơn hàng'!J:J))</f>
        <v/>
      </c>
      <c r="I22" s="9">
        <f>IF(A22="","",H22-G22)</f>
        <v/>
      </c>
    </row>
    <row r="23">
      <c r="A23" s="10" t="n"/>
      <c r="B23" s="10" t="n"/>
      <c r="C23" s="10" t="n"/>
      <c r="D23" s="10" t="n"/>
      <c r="E23" s="10" t="n"/>
      <c r="F23" s="10" t="n"/>
      <c r="G23" s="9">
        <f>IF(A23="","",B23+C23+D23+E23+F23)</f>
        <v/>
      </c>
      <c r="H23" s="9">
        <f>IF(A23="","",SUMIF('Đơn hàng'!L:L,A23,'Đơn hàng'!I:I)+SUMIF('Đơn hàng'!L:L,A23,'Đơn hàng'!J:J))</f>
        <v/>
      </c>
      <c r="I23" s="9">
        <f>IF(A23="","",H23-G23)</f>
        <v/>
      </c>
    </row>
    <row r="24">
      <c r="A24" s="10" t="n"/>
      <c r="B24" s="10" t="n"/>
      <c r="C24" s="10" t="n"/>
      <c r="D24" s="10" t="n"/>
      <c r="E24" s="10" t="n"/>
      <c r="F24" s="10" t="n"/>
      <c r="G24" s="9">
        <f>IF(A24="","",B24+C24+D24+E24+F24)</f>
        <v/>
      </c>
      <c r="H24" s="9">
        <f>IF(A24="","",SUMIF('Đơn hàng'!L:L,A24,'Đơn hàng'!I:I)+SUMIF('Đơn hàng'!L:L,A24,'Đơn hàng'!J:J))</f>
        <v/>
      </c>
      <c r="I24" s="9">
        <f>IF(A24="","",H24-G24)</f>
        <v/>
      </c>
    </row>
    <row r="25">
      <c r="A25" s="10" t="n"/>
      <c r="B25" s="10" t="n"/>
      <c r="C25" s="10" t="n"/>
      <c r="D25" s="10" t="n"/>
      <c r="E25" s="10" t="n"/>
      <c r="F25" s="10" t="n"/>
      <c r="G25" s="9">
        <f>IF(A25="","",B25+C25+D25+E25+F25)</f>
        <v/>
      </c>
      <c r="H25" s="9">
        <f>IF(A25="","",SUMIF('Đơn hàng'!L:L,A25,'Đơn hàng'!I:I)+SUMIF('Đơn hàng'!L:L,A25,'Đơn hàng'!J:J))</f>
        <v/>
      </c>
      <c r="I25" s="9">
        <f>IF(A25="","",H25-G25)</f>
        <v/>
      </c>
    </row>
    <row r="26">
      <c r="A26" s="10" t="n"/>
      <c r="B26" s="10" t="n"/>
      <c r="C26" s="10" t="n"/>
      <c r="D26" s="10" t="n"/>
      <c r="E26" s="10" t="n"/>
      <c r="F26" s="10" t="n"/>
      <c r="G26" s="9">
        <f>IF(A26="","",B26+C26+D26+E26+F26)</f>
        <v/>
      </c>
      <c r="H26" s="9">
        <f>IF(A26="","",SUMIF('Đơn hàng'!L:L,A26,'Đơn hàng'!I:I)+SUMIF('Đơn hàng'!L:L,A26,'Đơn hàng'!J:J))</f>
        <v/>
      </c>
      <c r="I26" s="9">
        <f>IF(A26="","",H26-G26)</f>
        <v/>
      </c>
    </row>
    <row r="27">
      <c r="A27" s="10" t="n"/>
      <c r="B27" s="10" t="n"/>
      <c r="C27" s="10" t="n"/>
      <c r="D27" s="10" t="n"/>
      <c r="E27" s="10" t="n"/>
      <c r="F27" s="10" t="n"/>
      <c r="G27" s="9">
        <f>IF(A27="","",B27+C27+D27+E27+F27)</f>
        <v/>
      </c>
      <c r="H27" s="9">
        <f>IF(A27="","",SUMIF('Đơn hàng'!L:L,A27,'Đơn hàng'!I:I)+SUMIF('Đơn hàng'!L:L,A27,'Đơn hàng'!J:J))</f>
        <v/>
      </c>
      <c r="I27" s="9">
        <f>IF(A27="","",H27-G27)</f>
        <v/>
      </c>
    </row>
    <row r="28">
      <c r="A28" s="10" t="n"/>
      <c r="B28" s="10" t="n"/>
      <c r="C28" s="10" t="n"/>
      <c r="D28" s="10" t="n"/>
      <c r="E28" s="10" t="n"/>
      <c r="F28" s="10" t="n"/>
      <c r="G28" s="9">
        <f>IF(A28="","",B28+C28+D28+E28+F28)</f>
        <v/>
      </c>
      <c r="H28" s="9">
        <f>IF(A28="","",SUMIF('Đơn hàng'!L:L,A28,'Đơn hàng'!I:I)+SUMIF('Đơn hàng'!L:L,A28,'Đơn hàng'!J:J))</f>
        <v/>
      </c>
      <c r="I28" s="9">
        <f>IF(A28="","",H28-G28)</f>
        <v/>
      </c>
    </row>
    <row r="29">
      <c r="A29" s="10" t="n"/>
      <c r="B29" s="10" t="n"/>
      <c r="C29" s="10" t="n"/>
      <c r="D29" s="10" t="n"/>
      <c r="E29" s="10" t="n"/>
      <c r="F29" s="10" t="n"/>
      <c r="G29" s="9">
        <f>IF(A29="","",B29+C29+D29+E29+F29)</f>
        <v/>
      </c>
      <c r="H29" s="9">
        <f>IF(A29="","",SUMIF('Đơn hàng'!L:L,A29,'Đơn hàng'!I:I)+SUMIF('Đơn hàng'!L:L,A29,'Đơn hàng'!J:J))</f>
        <v/>
      </c>
      <c r="I29" s="9">
        <f>IF(A29="","",H29-G29)</f>
        <v/>
      </c>
    </row>
    <row r="30">
      <c r="A30" s="10" t="n"/>
      <c r="B30" s="10" t="n"/>
      <c r="C30" s="10" t="n"/>
      <c r="D30" s="10" t="n"/>
      <c r="E30" s="10" t="n"/>
      <c r="F30" s="10" t="n"/>
      <c r="G30" s="9">
        <f>IF(A30="","",B30+C30+D30+E30+F30)</f>
        <v/>
      </c>
      <c r="H30" s="9">
        <f>IF(A30="","",SUMIF('Đơn hàng'!L:L,A30,'Đơn hàng'!I:I)+SUMIF('Đơn hàng'!L:L,A30,'Đơn hàng'!J:J))</f>
        <v/>
      </c>
      <c r="I30" s="9">
        <f>IF(A30="","",H30-G30)</f>
        <v/>
      </c>
    </row>
    <row r="31">
      <c r="A31" s="10" t="n"/>
      <c r="B31" s="10" t="n"/>
      <c r="C31" s="10" t="n"/>
      <c r="D31" s="10" t="n"/>
      <c r="E31" s="10" t="n"/>
      <c r="F31" s="10" t="n"/>
      <c r="G31" s="9">
        <f>IF(A31="","",B31+C31+D31+E31+F31)</f>
        <v/>
      </c>
      <c r="H31" s="9">
        <f>IF(A31="","",SUMIF('Đơn hàng'!L:L,A31,'Đơn hàng'!I:I)+SUMIF('Đơn hàng'!L:L,A31,'Đơn hàng'!J:J))</f>
        <v/>
      </c>
      <c r="I31" s="9">
        <f>IF(A31="","",H31-G31)</f>
        <v/>
      </c>
    </row>
    <row r="32">
      <c r="A32" s="10" t="n"/>
      <c r="B32" s="10" t="n"/>
      <c r="C32" s="10" t="n"/>
      <c r="D32" s="10" t="n"/>
      <c r="E32" s="10" t="n"/>
      <c r="F32" s="10" t="n"/>
      <c r="G32" s="9">
        <f>IF(A32="","",B32+C32+D32+E32+F32)</f>
        <v/>
      </c>
      <c r="H32" s="9">
        <f>IF(A32="","",SUMIF('Đơn hàng'!L:L,A32,'Đơn hàng'!I:I)+SUMIF('Đơn hàng'!L:L,A32,'Đơn hàng'!J:J))</f>
        <v/>
      </c>
      <c r="I32" s="9">
        <f>IF(A32="","",H32-G32)</f>
        <v/>
      </c>
    </row>
    <row r="35">
      <c r="A35" s="11" t="inlineStr">
        <is>
          <t>Tạo bởi ExcelToApp.vn — Cần phân quyền cho nhân viên? Liên hệ chúng tôi</t>
        </is>
      </c>
    </row>
  </sheetData>
  <mergeCells count="1">
    <mergeCell ref="A35:I35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/>
  <cols>
    <col width="28" customWidth="1" min="1" max="1"/>
    <col width="20" customWidth="1" min="2" max="2"/>
  </cols>
  <sheetData>
    <row r="1">
      <c r="A1" s="12" t="inlineStr">
        <is>
          <t>TỔNG QUAN HÀNG ORDER</t>
        </is>
      </c>
    </row>
    <row r="3">
      <c r="A3" s="4" t="inlineStr">
        <is>
          <t>TRẠNG THÁI ĐƠN HÀNG</t>
        </is>
      </c>
    </row>
    <row r="4">
      <c r="A4" s="13" t="inlineStr">
        <is>
          <t>Trạng thái</t>
        </is>
      </c>
      <c r="B4" s="13" t="inlineStr">
        <is>
          <t>Số đơn</t>
        </is>
      </c>
    </row>
    <row r="5">
      <c r="A5" s="14" t="inlineStr">
        <is>
          <t>Chờ gom</t>
        </is>
      </c>
      <c r="B5" s="15">
        <f>COUNTIF('Đơn hàng'!K:K,A5)</f>
        <v/>
      </c>
    </row>
    <row r="6">
      <c r="A6" s="14" t="inlineStr">
        <is>
          <t>Đặt NCC</t>
        </is>
      </c>
      <c r="B6" s="15">
        <f>COUNTIF('Đơn hàng'!K:K,A6)</f>
        <v/>
      </c>
    </row>
    <row r="7">
      <c r="A7" s="14" t="inlineStr">
        <is>
          <t>Đang vận chuyển</t>
        </is>
      </c>
      <c r="B7" s="15">
        <f>COUNTIF('Đơn hàng'!K:K,A7)</f>
        <v/>
      </c>
    </row>
    <row r="8">
      <c r="A8" s="14" t="inlineStr">
        <is>
          <t>Về kho</t>
        </is>
      </c>
      <c r="B8" s="15">
        <f>COUNTIF('Đơn hàng'!K:K,A8)</f>
        <v/>
      </c>
    </row>
    <row r="9">
      <c r="A9" s="14" t="inlineStr">
        <is>
          <t>Đang giao</t>
        </is>
      </c>
      <c r="B9" s="15">
        <f>COUNTIF('Đơn hàng'!K:K,A9)</f>
        <v/>
      </c>
    </row>
    <row r="10">
      <c r="A10" s="14" t="inlineStr">
        <is>
          <t>Hoàn thành</t>
        </is>
      </c>
      <c r="B10" s="15">
        <f>COUNTIF('Đơn hàng'!K:K,A10)</f>
        <v/>
      </c>
    </row>
    <row r="11">
      <c r="A11" s="14" t="inlineStr">
        <is>
          <t>Hủy</t>
        </is>
      </c>
      <c r="B11" s="15">
        <f>COUNTIF('Đơn hàng'!K:K,A11)</f>
        <v/>
      </c>
    </row>
    <row r="13">
      <c r="A13" s="4" t="inlineStr">
        <is>
          <t>TỔNG QUAN TÀI CHÍNH</t>
        </is>
      </c>
    </row>
    <row r="14">
      <c r="A14" s="13" t="inlineStr">
        <is>
          <t>Chỉ số</t>
        </is>
      </c>
      <c r="B14" s="13" t="inlineStr">
        <is>
          <t>Giá trị</t>
        </is>
      </c>
    </row>
    <row r="15">
      <c r="A15" s="14" t="inlineStr">
        <is>
          <t>Tổng đơn hàng</t>
        </is>
      </c>
      <c r="B15" s="16">
        <f>COUNTA('Đơn hàng'!A3:A102)</f>
        <v/>
      </c>
    </row>
    <row r="16">
      <c r="A16" s="14" t="inlineStr">
        <is>
          <t>Tổng tiền cọc đã thu</t>
        </is>
      </c>
      <c r="B16" s="17">
        <f>SUM('Đơn hàng'!I3:I102)</f>
        <v/>
      </c>
    </row>
    <row r="17">
      <c r="A17" s="14" t="inlineStr">
        <is>
          <t>Tổng còn phải thu</t>
        </is>
      </c>
      <c r="B17" s="17">
        <f>SUM('Đơn hàng'!J3:J102)</f>
        <v/>
      </c>
    </row>
    <row r="18">
      <c r="A18" s="14" t="inlineStr">
        <is>
          <t>Tổng chi phí</t>
        </is>
      </c>
      <c r="B18" s="17">
        <f>SUM('Chi phi dot order'!G3:G32)</f>
        <v/>
      </c>
    </row>
    <row r="19">
      <c r="A19" s="14" t="inlineStr">
        <is>
          <t>Tổng thu</t>
        </is>
      </c>
      <c r="B19" s="17">
        <f>SUM('Chi phi dot order'!H3:H32)</f>
        <v/>
      </c>
    </row>
    <row r="20">
      <c r="A20" s="14" t="inlineStr">
        <is>
          <t>Lãi/Lỗ tổng</t>
        </is>
      </c>
      <c r="B20" s="17">
        <f>SUM('Chi phi dot order'!I3:I32)</f>
        <v/>
      </c>
    </row>
    <row r="24">
      <c r="A24" s="11" t="inlineStr">
        <is>
          <t>Tạo bởi ExcelToApp.vn — Cần phân quyền cho nhân viên? Liên hệ chúng tôi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4:B24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2026-07-01T08:35:18Z</dcterms:created>
  <dcterms:modified xsi:type="dcterms:W3CDTF">2026-07-01T08:35:18Z</dcterms:modified>
</cp:coreProperties>
</file>