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laragon\www\so-hoa\storage\app\public\downloads\"/>
    </mc:Choice>
  </mc:AlternateContent>
  <xr:revisionPtr revIDLastSave="0" documentId="13_ncr:1_{4582C9B9-2CB9-49BE-8805-02F9BBB1C6C3}" xr6:coauthVersionLast="47" xr6:coauthVersionMax="47" xr10:uidLastSave="{00000000-0000-0000-0000-000000000000}"/>
  <bookViews>
    <workbookView xWindow="-108" yWindow="-108" windowWidth="23256" windowHeight="12456" activeTab="1" xr2:uid="{00000000-000D-0000-FFFF-FFFF00000000}"/>
  </bookViews>
  <sheets>
    <sheet name="📖 Hướng Dẫn &amp; Cảnh Báo" sheetId="1" r:id="rId1"/>
    <sheet name="📦 Danh Mục Thu Chi" sheetId="2" r:id="rId2"/>
    <sheet name="📋 Sổ Quỹ Tiền Mặt" sheetId="3" r:id="rId3"/>
    <sheet name="📊 Báo Cáo Quỹ"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4" l="1"/>
  <c r="E21" i="4" s="1"/>
  <c r="E20" i="4"/>
  <c r="D20" i="4"/>
  <c r="E19" i="4"/>
  <c r="D19" i="4"/>
  <c r="D18" i="4"/>
  <c r="E18" i="4" s="1"/>
  <c r="D17" i="4"/>
  <c r="E17" i="4" s="1"/>
  <c r="D13" i="4"/>
  <c r="E13" i="4" s="1"/>
  <c r="D12" i="4"/>
  <c r="E12" i="4" s="1"/>
  <c r="D11" i="4"/>
  <c r="E11" i="4" s="1"/>
  <c r="E7" i="4"/>
  <c r="D7" i="4"/>
  <c r="C7" i="4"/>
  <c r="B7" i="4"/>
  <c r="H57" i="3"/>
  <c r="D57" i="3"/>
  <c r="H56" i="3"/>
  <c r="D56" i="3"/>
  <c r="H55" i="3"/>
  <c r="D55" i="3"/>
  <c r="H54" i="3"/>
  <c r="D54" i="3"/>
  <c r="H53" i="3"/>
  <c r="D53" i="3"/>
  <c r="H52" i="3"/>
  <c r="D52" i="3"/>
  <c r="H51" i="3"/>
  <c r="D51" i="3"/>
  <c r="H50" i="3"/>
  <c r="D50" i="3"/>
  <c r="H49" i="3"/>
  <c r="D49" i="3"/>
  <c r="H48" i="3"/>
  <c r="D48" i="3"/>
  <c r="H47" i="3"/>
  <c r="D47" i="3"/>
  <c r="H46" i="3"/>
  <c r="D46" i="3"/>
  <c r="H45" i="3"/>
  <c r="D45" i="3"/>
  <c r="H44" i="3"/>
  <c r="D44" i="3"/>
  <c r="H43" i="3"/>
  <c r="D43" i="3"/>
  <c r="H42" i="3"/>
  <c r="D42" i="3"/>
  <c r="H41" i="3"/>
  <c r="D41" i="3"/>
  <c r="H40" i="3"/>
  <c r="D40" i="3"/>
  <c r="H39" i="3"/>
  <c r="D39" i="3"/>
  <c r="H38" i="3"/>
  <c r="D38" i="3"/>
  <c r="H37" i="3"/>
  <c r="D37" i="3"/>
  <c r="H36" i="3"/>
  <c r="D36" i="3"/>
  <c r="H35" i="3"/>
  <c r="D35" i="3"/>
  <c r="H34" i="3"/>
  <c r="D34" i="3"/>
  <c r="H33" i="3"/>
  <c r="D33" i="3"/>
  <c r="H32" i="3"/>
  <c r="D32" i="3"/>
  <c r="H31" i="3"/>
  <c r="D31" i="3"/>
  <c r="H30" i="3"/>
  <c r="D30" i="3"/>
  <c r="H29" i="3"/>
  <c r="D29" i="3"/>
  <c r="H28" i="3"/>
  <c r="D28" i="3"/>
  <c r="H27" i="3"/>
  <c r="D27" i="3"/>
  <c r="H26" i="3"/>
  <c r="D26" i="3"/>
  <c r="H25" i="3"/>
  <c r="D25" i="3"/>
  <c r="H24" i="3"/>
  <c r="D24" i="3"/>
  <c r="H23" i="3"/>
  <c r="D23" i="3"/>
  <c r="H22" i="3"/>
  <c r="D22" i="3"/>
  <c r="H21" i="3"/>
  <c r="D21" i="3"/>
  <c r="H20" i="3"/>
  <c r="D20" i="3"/>
  <c r="H19" i="3"/>
  <c r="D19" i="3"/>
  <c r="H18" i="3"/>
  <c r="D18" i="3"/>
  <c r="H17" i="3"/>
  <c r="D17" i="3"/>
  <c r="H16" i="3"/>
  <c r="D16" i="3"/>
  <c r="H15" i="3"/>
  <c r="D15" i="3"/>
  <c r="H14" i="3"/>
  <c r="D14" i="3"/>
  <c r="H13" i="3"/>
  <c r="D13" i="3"/>
  <c r="H12" i="3"/>
  <c r="D12" i="3"/>
  <c r="H11" i="3"/>
  <c r="D11" i="3"/>
  <c r="H10" i="3"/>
  <c r="D10" i="3"/>
  <c r="H9" i="3"/>
  <c r="D9" i="3"/>
  <c r="H8" i="3"/>
  <c r="D8" i="3"/>
  <c r="D7" i="3"/>
  <c r="D6" i="3"/>
  <c r="D5" i="3"/>
  <c r="D4" i="3"/>
  <c r="H3" i="3"/>
  <c r="H4" i="3" s="1"/>
  <c r="H5" i="3" s="1"/>
  <c r="H6" i="3" s="1"/>
  <c r="H7" i="3" s="1"/>
  <c r="D3" i="3"/>
</calcChain>
</file>

<file path=xl/sharedStrings.xml><?xml version="1.0" encoding="utf-8"?>
<sst xmlns="http://schemas.openxmlformats.org/spreadsheetml/2006/main" count="128" uniqueCount="92">
  <si>
    <t>📊 SỔ QUỸ &amp; THU CHI NỘI BỘ — FILE EXCEL MIỄN PHÍ</t>
  </si>
  <si>
    <t>ExcelToApp.vn  |  Phiên bản 1.0  |  Ô màu VÀNG = nhập liệu  |  Ô màu XANH LÁ = công thức tự động</t>
  </si>
  <si>
    <t>🗂️ CÁC SHEET TRONG FILE</t>
  </si>
  <si>
    <t>Sheet</t>
  </si>
  <si>
    <t>Mục đích &amp; công thức chính</t>
  </si>
  <si>
    <t>📦 Danh Mục Thu Chi</t>
  </si>
  <si>
    <t>Phân loại các khoản Thu (bán hàng, thu nợ) và Chi (lương, vận hành) để thống kê</t>
  </si>
  <si>
    <t>📋 Sổ Quỹ Tiền Mặt</t>
  </si>
  <si>
    <t>Sổ nhật ký: Nhập ngày, số chứng từ, chọn nhóm thu chi. Số dư quỹ tự tính lũy kế</t>
  </si>
  <si>
    <t>📊 Báo Cáo Quỹ</t>
  </si>
  <si>
    <t>Dashboard: Tự động thống kê Số dư quỹ, Tổng Thu, Tổng Chi và biểu đồ phân loại</t>
  </si>
  <si>
    <t>⚠️ RỦI RO THẤT THOÁT ÂM THẦM KHI QUẢN LÝ THU CHI BẰNG EXCEL</t>
  </si>
  <si>
    <t>Điểm yếu cốt tử</t>
  </si>
  <si>
    <t>Ảnh hưởng thực tế đến quỹ tiền mặt của doanh nghiệp</t>
  </si>
  <si>
    <t>Xóa/Sửa số tự do</t>
  </si>
  <si>
    <t>Bất kỳ ai mở file đều có thể sửa số tiền hoặc xóa dòng giao dịch mà không để lại bất kỳ dấu vết nào (Không có Nhật ký sửa đổi - Audit Trail).</t>
  </si>
  <si>
    <t>Không có phân quyền</t>
  </si>
  <si>
    <t>Thủ quỹ và kế toán dùng chung một file. Thủ quỹ có thể xem trước báo cáo dòng tiền, hoặc kế toán sửa số dư quỹ mà không ai biết.</t>
  </si>
  <si>
    <t>Chi tiền trước duyệt sau</t>
  </si>
  <si>
    <t>Excel không có quy trình phê duyệt (Workflow). Nhân viên tự chi tiền rồi mới nhập file sau, dễ dẫn đến việc chi khống, chi sai mục đích.</t>
  </si>
  <si>
    <t>🚀 NÂNG CẤP FILE THU CHI NÀY THÀNH WEB APP NỘI BỘ TRONG 7 NGÀY</t>
  </si>
  <si>
    <t>• Phân quyền tuyệt đối: Thủ quỹ chỉ được nhập, kế toán duyệt, giám đốc xem báo cáo online realtime.</t>
  </si>
  <si>
    <t>• Tự động ghi nhận Nhật ký (Audit Trail): Lưu vết 100% lịch sử sửa/xóa, không ai xóa được dấu vết.</t>
  </si>
  <si>
    <t>• Workflow duyệt chi: Khoản chi bắt buộc phải được giám đốc duyệt trên app trước khi thủ quỹ xuất két.</t>
  </si>
  <si>
    <t>👉 Click vào đây để nhận Bản vẽ và báo giá Web App Thu Chi miễn phí: https://exceltoapp.vn/#audit-form-section</t>
  </si>
  <si>
    <t>Mã Nhóm *</t>
  </si>
  <si>
    <t>Tên Phân Loại *</t>
  </si>
  <si>
    <t>Loại Giao Dịch *</t>
  </si>
  <si>
    <t>Mô Tả / Diễn Giải</t>
  </si>
  <si>
    <t>T01</t>
  </si>
  <si>
    <t>Thu bán hàng</t>
  </si>
  <si>
    <t>Thu</t>
  </si>
  <si>
    <t>Doanh thu bán sản phẩm/dịch vụ</t>
  </si>
  <si>
    <t>T02</t>
  </si>
  <si>
    <t>Thu hồi công nợ</t>
  </si>
  <si>
    <t>Khách hàng trả tiền nợ cũ</t>
  </si>
  <si>
    <t>T03</t>
  </si>
  <si>
    <t>Thu khác</t>
  </si>
  <si>
    <t>Thu thanh lý tài sản, lãi ngân hàng, góp vốn</t>
  </si>
  <si>
    <t>C01</t>
  </si>
  <si>
    <t>Chi lương nhân viên</t>
  </si>
  <si>
    <t>Chi</t>
  </si>
  <si>
    <t>Tiền lương, thưởng, phụ cấp hàng tháng</t>
  </si>
  <si>
    <t>C02</t>
  </si>
  <si>
    <t>Chi văn phòng phẩm</t>
  </si>
  <si>
    <t>Giấy in, mực, bút, đồ dùng văn phòng</t>
  </si>
  <si>
    <t>C03</t>
  </si>
  <si>
    <t>Chi marketing &amp; QC</t>
  </si>
  <si>
    <t>Chạy quảng cáo Facebook, Google, sự kiện</t>
  </si>
  <si>
    <t>C04</t>
  </si>
  <si>
    <t>Chi thuê mặt bằng</t>
  </si>
  <si>
    <t>Tiền thuê văn phòng, cửa hàng định kỳ</t>
  </si>
  <si>
    <t>C05</t>
  </si>
  <si>
    <t>Chi khác</t>
  </si>
  <si>
    <t>Các khoản chi nhỏ phát sinh ngoài danh mục</t>
  </si>
  <si>
    <t>Ngày *</t>
  </si>
  <si>
    <t>Số CT *</t>
  </si>
  <si>
    <t>Tên Nhóm (tự động)</t>
  </si>
  <si>
    <t>Nội Dung / Diễn Giải *</t>
  </si>
  <si>
    <t>Thu (đ) *</t>
  </si>
  <si>
    <t>Chi (đ) *</t>
  </si>
  <si>
    <t>Tồn Quỹ (tự động)</t>
  </si>
  <si>
    <t>Người Giao Dịch *</t>
  </si>
  <si>
    <t>Trạng Thái *</t>
  </si>
  <si>
    <t>Ghi Chú</t>
  </si>
  <si>
    <t>PT001</t>
  </si>
  <si>
    <t>Bán sỉ đơn hàng áo thun</t>
  </si>
  <si>
    <t>Thủ quỹ An</t>
  </si>
  <si>
    <t>Đã duyệt</t>
  </si>
  <si>
    <t>PC001</t>
  </si>
  <si>
    <t>Thanh toán tiền thuê nhà</t>
  </si>
  <si>
    <t>Kế toán Mai</t>
  </si>
  <si>
    <t>PT002</t>
  </si>
  <si>
    <t>Khách hàng VIP trả nợ</t>
  </si>
  <si>
    <t>PC002</t>
  </si>
  <si>
    <t>Mua giấy in văn phòng</t>
  </si>
  <si>
    <t>Chờ duyệt</t>
  </si>
  <si>
    <t>PC003</t>
  </si>
  <si>
    <t>Chi tạm ứng lương tháng 1</t>
  </si>
  <si>
    <t>📊 DASHBOARD QUẢN LÝ QUỸ &amp; THU CHI NỘI BỘ</t>
  </si>
  <si>
    <t>Báo cáo tự động tính từ 📋 Sổ Quỹ Tiền Mặt — Số dư và doanh thu tự cập nhật realtime</t>
  </si>
  <si>
    <t>💰 Số Dư Quỹ Hiện Tại</t>
  </si>
  <si>
    <t>🧾 Tổng Thu Nhập</t>
  </si>
  <si>
    <t>💸 Tổng Chi Ra</t>
  </si>
  <si>
    <t>⏱️ Giao Dịch Chờ Duyệt</t>
  </si>
  <si>
    <t>Nhóm Khoản Thu</t>
  </si>
  <si>
    <t>Mã Nhóm</t>
  </si>
  <si>
    <t>Tổng Thu Tích Lũy (đ)</t>
  </si>
  <si>
    <t>Tỷ Trọng (%)</t>
  </si>
  <si>
    <t>Nhóm Khoản Chi</t>
  </si>
  <si>
    <t>Tổng Chi Tích Lũy (đ)</t>
  </si>
  <si>
    <t>💡 Gợi ý bảo mật: Hãy kiểm tra đối chiếu quỹ tiền mặt thực tế mỗi ngày với Số Dư Quỹ để phát hiện thất thoát sớm nhất.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</si>
</sst>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yyyy"/>
    <numFmt numFmtId="165" formatCode="#,##0\ &quot;đ&quot;"/>
    <numFmt numFmtId="166" formatCode="0\ &quot;yêu cầu&quot;"/>
    <numFmt numFmtId="167" formatCode="0.0%"/>
  </numFmts>
  <fonts count="22" x14ac:knownFonts="1">
    <font>
      <sz val="11"/>
      <color theme="1"/>
      <name val="Calibri"/>
      <family val="2"/>
      <scheme val="minor"/>
    </font>
    <font>
      <b/>
      <sz val="14"/>
      <color rgb="FFFFFFFF"/>
      <name val="Calibri"/>
    </font>
    <font>
      <i/>
      <sz val="10"/>
      <color rgb="FF94A3B8"/>
      <name val="Calibri"/>
    </font>
    <font>
      <b/>
      <sz val="11"/>
      <color rgb="FFFFFFFF"/>
      <name val="Calibri"/>
    </font>
    <font>
      <sz val="10"/>
      <color rgb="FF1E293B"/>
      <name val="Calibri"/>
    </font>
    <font>
      <sz val="10"/>
      <color rgb="FFDC2626"/>
      <name val="Calibri"/>
    </font>
    <font>
      <b/>
      <sz val="12"/>
      <color rgb="FFFFFFFF"/>
      <name val="Calibri"/>
    </font>
    <font>
      <b/>
      <sz val="10"/>
      <color rgb="FF2563EB"/>
      <name val="Calibri"/>
    </font>
    <font>
      <b/>
      <sz val="10"/>
      <color rgb="FFFFFFFF"/>
      <name val="Calibri"/>
    </font>
    <font>
      <b/>
      <sz val="10"/>
      <color rgb="FF16A34A"/>
      <name val="Calibri"/>
    </font>
    <font>
      <b/>
      <sz val="10"/>
      <color rgb="FFDC2626"/>
      <name val="Calibri"/>
    </font>
    <font>
      <i/>
      <sz val="10"/>
      <color rgb="FF166534"/>
      <name val="Calibri"/>
    </font>
    <font>
      <b/>
      <sz val="10"/>
      <color rgb="FFEA580C"/>
      <name val="Calibri"/>
    </font>
    <font>
      <b/>
      <sz val="10"/>
      <color rgb="FF94A3B8"/>
      <name val="Calibri"/>
    </font>
    <font>
      <b/>
      <sz val="16"/>
      <color rgb="FFFFFFFF"/>
      <name val="Calibri"/>
    </font>
    <font>
      <i/>
      <sz val="9"/>
      <color rgb="FF94A3B8"/>
      <name val="Calibri"/>
    </font>
    <font>
      <b/>
      <sz val="9"/>
      <color rgb="FFFFFFFF"/>
      <name val="Calibri"/>
    </font>
    <font>
      <b/>
      <sz val="14"/>
      <color rgb="FF2563EB"/>
      <name val="Calibri"/>
    </font>
    <font>
      <b/>
      <sz val="14"/>
      <color rgb="FF16A34A"/>
      <name val="Calibri"/>
    </font>
    <font>
      <b/>
      <sz val="14"/>
      <color rgb="FFDC2626"/>
      <name val="Calibri"/>
    </font>
    <font>
      <b/>
      <sz val="14"/>
      <color rgb="FFEA580C"/>
      <name val="Calibri"/>
    </font>
    <font>
      <i/>
      <sz val="9"/>
      <color rgb="FFEA580C"/>
      <name val="Calibri"/>
    </font>
  </fonts>
  <fills count="16">
    <fill>
      <patternFill patternType="none"/>
    </fill>
    <fill>
      <patternFill patternType="gray125"/>
    </fill>
    <fill>
      <patternFill patternType="solid">
        <fgColor rgb="FF1E293B"/>
      </patternFill>
    </fill>
    <fill>
      <patternFill patternType="solid">
        <fgColor rgb="FFF8FAFC"/>
      </patternFill>
    </fill>
    <fill>
      <patternFill patternType="solid">
        <fgColor rgb="FF2563EB"/>
      </patternFill>
    </fill>
    <fill>
      <patternFill patternType="solid">
        <fgColor rgb="FFF1F5F9"/>
      </patternFill>
    </fill>
    <fill>
      <patternFill patternType="solid">
        <fgColor rgb="FFDC2626"/>
      </patternFill>
    </fill>
    <fill>
      <patternFill patternType="solid">
        <fgColor rgb="FFFFF0F0"/>
      </patternFill>
    </fill>
    <fill>
      <patternFill patternType="solid">
        <fgColor rgb="FFEA580C"/>
      </patternFill>
    </fill>
    <fill>
      <patternFill patternType="solid">
        <fgColor rgb="FFFFF7ED"/>
      </patternFill>
    </fill>
    <fill>
      <patternFill patternType="solid">
        <fgColor rgb="FFFFFBEB"/>
      </patternFill>
    </fill>
    <fill>
      <patternFill patternType="solid">
        <fgColor rgb="FFFFFFFF"/>
      </patternFill>
    </fill>
    <fill>
      <patternFill patternType="solid">
        <fgColor rgb="FF16A34A"/>
      </patternFill>
    </fill>
    <fill>
      <patternFill patternType="solid">
        <fgColor rgb="FFDCFCE7"/>
      </patternFill>
    </fill>
    <fill>
      <patternFill patternType="solid">
        <fgColor rgb="FFFEF9C3"/>
      </patternFill>
    </fill>
    <fill>
      <patternFill patternType="solid">
        <fgColor rgb="FFFEE2E2"/>
      </patternFill>
    </fill>
  </fills>
  <borders count="2">
    <border>
      <left/>
      <right/>
      <top/>
      <bottom/>
      <diagonal/>
    </border>
    <border>
      <left style="thin">
        <color rgb="FFCBD5E1"/>
      </left>
      <right style="thin">
        <color rgb="FFCBD5E1"/>
      </right>
      <top style="thin">
        <color rgb="FFCBD5E1"/>
      </top>
      <bottom style="thin">
        <color rgb="FFCBD5E1"/>
      </bottom>
      <diagonal/>
    </border>
  </borders>
  <cellStyleXfs count="1">
    <xf numFmtId="0" fontId="0" fillId="0" borderId="0"/>
  </cellStyleXfs>
  <cellXfs count="52">
    <xf numFmtId="0" fontId="0" fillId="0" borderId="0" xfId="0"/>
    <xf numFmtId="0" fontId="3" fillId="4"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3"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4" fillId="7"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4" fillId="10" borderId="1" xfId="0" applyFont="1" applyFill="1" applyBorder="1" applyAlignment="1">
      <alignment horizontal="left" vertical="center" wrapText="1"/>
    </xf>
    <xf numFmtId="0" fontId="9" fillId="10" borderId="1" xfId="0" applyFont="1" applyFill="1" applyBorder="1" applyAlignment="1">
      <alignment horizontal="center" vertical="center" wrapText="1"/>
    </xf>
    <xf numFmtId="0" fontId="4" fillId="11" borderId="1" xfId="0" applyFont="1" applyFill="1" applyBorder="1" applyAlignment="1">
      <alignment horizontal="left" vertical="center" wrapText="1"/>
    </xf>
    <xf numFmtId="0" fontId="10" fillId="10" borderId="1" xfId="0" applyFont="1" applyFill="1" applyBorder="1" applyAlignment="1">
      <alignment horizontal="center" vertical="center" wrapText="1"/>
    </xf>
    <xf numFmtId="0" fontId="8" fillId="12" borderId="1" xfId="0" applyFont="1" applyFill="1" applyBorder="1" applyAlignment="1">
      <alignment horizontal="center" vertical="center" wrapText="1"/>
    </xf>
    <xf numFmtId="164" fontId="4" fillId="10" borderId="1" xfId="0" applyNumberFormat="1" applyFont="1" applyFill="1" applyBorder="1" applyAlignment="1">
      <alignment horizontal="center" vertical="center" wrapText="1"/>
    </xf>
    <xf numFmtId="0" fontId="11" fillId="13" borderId="1" xfId="0" applyFont="1" applyFill="1" applyBorder="1" applyAlignment="1">
      <alignment horizontal="left" vertical="center" wrapText="1"/>
    </xf>
    <xf numFmtId="165" fontId="4" fillId="10" borderId="1" xfId="0" applyNumberFormat="1" applyFont="1" applyFill="1" applyBorder="1" applyAlignment="1">
      <alignment horizontal="left" vertical="center" wrapText="1"/>
    </xf>
    <xf numFmtId="165" fontId="7" fillId="13" borderId="1" xfId="0" applyNumberFormat="1" applyFont="1" applyFill="1" applyBorder="1" applyAlignment="1">
      <alignment horizontal="center" vertical="center" wrapText="1"/>
    </xf>
    <xf numFmtId="0" fontId="9" fillId="13" borderId="1" xfId="0" applyFont="1" applyFill="1" applyBorder="1" applyAlignment="1">
      <alignment horizontal="center" vertical="center" wrapText="1"/>
    </xf>
    <xf numFmtId="0" fontId="12" fillId="14" borderId="1" xfId="0" applyFont="1" applyFill="1" applyBorder="1" applyAlignment="1">
      <alignment horizontal="center" vertical="center" wrapText="1"/>
    </xf>
    <xf numFmtId="0" fontId="4" fillId="10" borderId="1" xfId="0" applyFont="1" applyFill="1" applyBorder="1"/>
    <xf numFmtId="0" fontId="2" fillId="13" borderId="1" xfId="0" applyFont="1" applyFill="1" applyBorder="1"/>
    <xf numFmtId="165" fontId="4" fillId="10" borderId="1" xfId="0" applyNumberFormat="1" applyFont="1" applyFill="1" applyBorder="1"/>
    <xf numFmtId="165" fontId="13" fillId="13" borderId="1" xfId="0" applyNumberFormat="1" applyFont="1" applyFill="1" applyBorder="1"/>
    <xf numFmtId="0" fontId="4" fillId="11" borderId="1" xfId="0" applyFont="1" applyFill="1" applyBorder="1"/>
    <xf numFmtId="0" fontId="4" fillId="5" borderId="1" xfId="0" applyFont="1" applyFill="1" applyBorder="1"/>
    <xf numFmtId="0" fontId="16" fillId="4" borderId="1" xfId="0" applyFont="1" applyFill="1" applyBorder="1" applyAlignment="1">
      <alignment horizontal="center" vertical="center" wrapText="1"/>
    </xf>
    <xf numFmtId="0" fontId="16" fillId="12" borderId="1"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8" borderId="1" xfId="0" applyFont="1" applyFill="1" applyBorder="1" applyAlignment="1">
      <alignment horizontal="center" vertical="center" wrapText="1"/>
    </xf>
    <xf numFmtId="165" fontId="17" fillId="5" borderId="1" xfId="0" applyNumberFormat="1" applyFont="1" applyFill="1" applyBorder="1" applyAlignment="1">
      <alignment horizontal="center" vertical="center" wrapText="1"/>
    </xf>
    <xf numFmtId="165" fontId="18" fillId="5" borderId="1" xfId="0" applyNumberFormat="1" applyFont="1" applyFill="1" applyBorder="1" applyAlignment="1">
      <alignment horizontal="center" vertical="center" wrapText="1"/>
    </xf>
    <xf numFmtId="165" fontId="19" fillId="5" borderId="1" xfId="0" applyNumberFormat="1" applyFont="1" applyFill="1" applyBorder="1" applyAlignment="1">
      <alignment horizontal="center" vertical="center" wrapText="1"/>
    </xf>
    <xf numFmtId="166" fontId="20" fillId="5"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165" fontId="9" fillId="13" borderId="1" xfId="0" applyNumberFormat="1" applyFont="1" applyFill="1" applyBorder="1" applyAlignment="1">
      <alignment horizontal="center" vertical="center" wrapText="1"/>
    </xf>
    <xf numFmtId="167" fontId="4" fillId="5" borderId="1" xfId="0" applyNumberFormat="1" applyFont="1" applyFill="1" applyBorder="1" applyAlignment="1">
      <alignment horizontal="center" vertical="center" wrapText="1"/>
    </xf>
    <xf numFmtId="0" fontId="4" fillId="11" borderId="1" xfId="0" applyFont="1" applyFill="1" applyBorder="1" applyAlignment="1">
      <alignment horizontal="center" vertical="center" wrapText="1"/>
    </xf>
    <xf numFmtId="167" fontId="4" fillId="11" borderId="1" xfId="0" applyNumberFormat="1" applyFont="1" applyFill="1" applyBorder="1" applyAlignment="1">
      <alignment horizontal="center" vertical="center" wrapText="1"/>
    </xf>
    <xf numFmtId="0" fontId="8" fillId="6" borderId="1" xfId="0" applyFont="1" applyFill="1" applyBorder="1" applyAlignment="1">
      <alignment horizontal="center" vertical="center" wrapText="1"/>
    </xf>
    <xf numFmtId="165" fontId="10" fillId="15" borderId="1" xfId="0" applyNumberFormat="1" applyFont="1" applyFill="1" applyBorder="1" applyAlignment="1">
      <alignment horizontal="center" vertical="center" wrapText="1"/>
    </xf>
    <xf numFmtId="0" fontId="7" fillId="9" borderId="1" xfId="0" applyFont="1" applyFill="1" applyBorder="1" applyAlignment="1">
      <alignment horizontal="center" vertical="center" wrapText="1"/>
    </xf>
    <xf numFmtId="0" fontId="0" fillId="0" borderId="1" xfId="0" applyBorder="1"/>
    <xf numFmtId="0" fontId="1" fillId="2" borderId="0" xfId="0" applyFont="1" applyFill="1" applyAlignment="1">
      <alignment horizontal="center" vertical="center" wrapText="1"/>
    </xf>
    <xf numFmtId="0" fontId="0" fillId="0" borderId="0" xfId="0"/>
    <xf numFmtId="0" fontId="2" fillId="3" borderId="0" xfId="0" applyFont="1" applyFill="1" applyAlignment="1">
      <alignment horizontal="center" vertical="center" wrapText="1"/>
    </xf>
    <xf numFmtId="0" fontId="4" fillId="9" borderId="1" xfId="0" applyFont="1" applyFill="1" applyBorder="1" applyAlignment="1">
      <alignment horizontal="left" vertical="center" wrapText="1"/>
    </xf>
    <xf numFmtId="0" fontId="6" fillId="8" borderId="1" xfId="0" applyFont="1" applyFill="1" applyBorder="1" applyAlignment="1">
      <alignment horizontal="center" vertical="center" wrapText="1"/>
    </xf>
    <xf numFmtId="0" fontId="21" fillId="0" borderId="0" xfId="0" applyFont="1" applyAlignment="1">
      <alignment horizontal="left" vertical="center" wrapText="1"/>
    </xf>
    <xf numFmtId="0" fontId="15" fillId="3" borderId="0" xfId="0" applyFont="1" applyFill="1" applyAlignment="1">
      <alignment horizontal="center" vertical="center" wrapText="1"/>
    </xf>
    <xf numFmtId="0" fontId="14" fillId="2" borderId="0" xfId="0" applyFont="1" applyFill="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exceltoapp.v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1E293B"/>
  </sheetPr>
  <dimension ref="B2:C21"/>
  <sheetViews>
    <sheetView showGridLines="0" workbookViewId="0">
      <selection activeCell="C13" sqref="C13"/>
    </sheetView>
  </sheetViews>
  <sheetFormatPr defaultRowHeight="14.4" x14ac:dyDescent="0.3"/>
  <cols>
    <col min="1" max="1" width="3" customWidth="1"/>
    <col min="2" max="2" width="61.33203125" bestFit="1" customWidth="1"/>
    <col min="3" max="3" width="111" bestFit="1" customWidth="1"/>
    <col min="4" max="4" width="3" customWidth="1"/>
  </cols>
  <sheetData>
    <row r="2" spans="2:3" ht="43.95" customHeight="1" x14ac:dyDescent="0.3">
      <c r="B2" s="44" t="s">
        <v>0</v>
      </c>
      <c r="C2" s="45"/>
    </row>
    <row r="3" spans="2:3" ht="19.95" customHeight="1" x14ac:dyDescent="0.3">
      <c r="B3" s="46" t="s">
        <v>1</v>
      </c>
      <c r="C3" s="45"/>
    </row>
    <row r="5" spans="2:3" ht="28.05" customHeight="1" x14ac:dyDescent="0.3">
      <c r="B5" s="1" t="s">
        <v>2</v>
      </c>
      <c r="C5" s="1"/>
    </row>
    <row r="6" spans="2:3" ht="22.05" customHeight="1" x14ac:dyDescent="0.3">
      <c r="B6" s="2" t="s">
        <v>3</v>
      </c>
      <c r="C6" s="2" t="s">
        <v>4</v>
      </c>
    </row>
    <row r="7" spans="2:3" ht="22.05" customHeight="1" x14ac:dyDescent="0.3">
      <c r="B7" s="3" t="s">
        <v>5</v>
      </c>
      <c r="C7" s="3" t="s">
        <v>6</v>
      </c>
    </row>
    <row r="8" spans="2:3" ht="22.05" customHeight="1" x14ac:dyDescent="0.3">
      <c r="B8" s="3" t="s">
        <v>7</v>
      </c>
      <c r="C8" s="3" t="s">
        <v>8</v>
      </c>
    </row>
    <row r="9" spans="2:3" ht="22.05" customHeight="1" x14ac:dyDescent="0.3">
      <c r="B9" s="3" t="s">
        <v>9</v>
      </c>
      <c r="C9" s="3" t="s">
        <v>10</v>
      </c>
    </row>
    <row r="10" spans="2:3" ht="22.05" customHeight="1" x14ac:dyDescent="0.3">
      <c r="B10" s="4"/>
      <c r="C10" s="4"/>
    </row>
    <row r="11" spans="2:3" ht="28.05" customHeight="1" x14ac:dyDescent="0.3">
      <c r="B11" s="5" t="s">
        <v>11</v>
      </c>
      <c r="C11" s="5"/>
    </row>
    <row r="12" spans="2:3" ht="22.05" customHeight="1" x14ac:dyDescent="0.3">
      <c r="B12" s="2" t="s">
        <v>12</v>
      </c>
      <c r="C12" s="2" t="s">
        <v>13</v>
      </c>
    </row>
    <row r="13" spans="2:3" ht="22.05" customHeight="1" x14ac:dyDescent="0.3">
      <c r="B13" s="6" t="s">
        <v>14</v>
      </c>
      <c r="C13" s="7" t="s">
        <v>15</v>
      </c>
    </row>
    <row r="14" spans="2:3" ht="22.05" customHeight="1" x14ac:dyDescent="0.3">
      <c r="B14" s="6" t="s">
        <v>16</v>
      </c>
      <c r="C14" s="7" t="s">
        <v>17</v>
      </c>
    </row>
    <row r="15" spans="2:3" ht="22.05" customHeight="1" x14ac:dyDescent="0.3">
      <c r="B15" s="6" t="s">
        <v>18</v>
      </c>
      <c r="C15" s="7" t="s">
        <v>19</v>
      </c>
    </row>
    <row r="17" spans="2:3" ht="30" customHeight="1" x14ac:dyDescent="0.3">
      <c r="B17" s="48" t="s">
        <v>20</v>
      </c>
      <c r="C17" s="43"/>
    </row>
    <row r="18" spans="2:3" ht="19.95" customHeight="1" x14ac:dyDescent="0.3">
      <c r="B18" s="47" t="s">
        <v>21</v>
      </c>
      <c r="C18" s="43"/>
    </row>
    <row r="19" spans="2:3" ht="19.95" customHeight="1" x14ac:dyDescent="0.3">
      <c r="B19" s="47" t="s">
        <v>22</v>
      </c>
      <c r="C19" s="43"/>
    </row>
    <row r="20" spans="2:3" ht="19.95" customHeight="1" x14ac:dyDescent="0.3">
      <c r="B20" s="47" t="s">
        <v>23</v>
      </c>
      <c r="C20" s="43"/>
    </row>
    <row r="21" spans="2:3" ht="25.95" customHeight="1" x14ac:dyDescent="0.3">
      <c r="B21" s="42" t="s">
        <v>24</v>
      </c>
      <c r="C21" s="43"/>
    </row>
  </sheetData>
  <mergeCells count="7">
    <mergeCell ref="B21:C21"/>
    <mergeCell ref="B2:C2"/>
    <mergeCell ref="B3:C3"/>
    <mergeCell ref="B19:C19"/>
    <mergeCell ref="B20:C20"/>
    <mergeCell ref="B17:C17"/>
    <mergeCell ref="B18:C18"/>
  </mergeCells>
  <hyperlinks>
    <hyperlink ref="B21" r:id="rId1" location="audit-form-section" xr:uid="{00000000-0004-0000-0000-000000000000}"/>
  </hyperlink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563EB"/>
  </sheetPr>
  <dimension ref="A2:D30"/>
  <sheetViews>
    <sheetView showGridLines="0" tabSelected="1" workbookViewId="0">
      <pane ySplit="2" topLeftCell="A3" activePane="bottomLeft" state="frozen"/>
      <selection pane="bottomLeft"/>
    </sheetView>
  </sheetViews>
  <sheetFormatPr defaultRowHeight="14.4" x14ac:dyDescent="0.3"/>
  <cols>
    <col min="1" max="1" width="16" customWidth="1"/>
    <col min="2" max="2" width="28" customWidth="1"/>
    <col min="3" max="3" width="18" customWidth="1"/>
    <col min="4" max="4" width="45" customWidth="1"/>
  </cols>
  <sheetData>
    <row r="2" spans="1:4" ht="34.049999999999997" customHeight="1" x14ac:dyDescent="0.3">
      <c r="A2" s="8" t="s">
        <v>25</v>
      </c>
      <c r="B2" s="8" t="s">
        <v>26</v>
      </c>
      <c r="C2" s="8" t="s">
        <v>27</v>
      </c>
      <c r="D2" s="8" t="s">
        <v>28</v>
      </c>
    </row>
    <row r="3" spans="1:4" ht="22.05" customHeight="1" x14ac:dyDescent="0.3">
      <c r="A3" s="9" t="s">
        <v>29</v>
      </c>
      <c r="B3" s="10" t="s">
        <v>30</v>
      </c>
      <c r="C3" s="11" t="s">
        <v>31</v>
      </c>
      <c r="D3" s="3" t="s">
        <v>32</v>
      </c>
    </row>
    <row r="4" spans="1:4" ht="22.05" customHeight="1" x14ac:dyDescent="0.3">
      <c r="A4" s="9" t="s">
        <v>33</v>
      </c>
      <c r="B4" s="10" t="s">
        <v>34</v>
      </c>
      <c r="C4" s="11" t="s">
        <v>31</v>
      </c>
      <c r="D4" s="12" t="s">
        <v>35</v>
      </c>
    </row>
    <row r="5" spans="1:4" ht="22.05" customHeight="1" x14ac:dyDescent="0.3">
      <c r="A5" s="9" t="s">
        <v>36</v>
      </c>
      <c r="B5" s="10" t="s">
        <v>37</v>
      </c>
      <c r="C5" s="11" t="s">
        <v>31</v>
      </c>
      <c r="D5" s="3" t="s">
        <v>38</v>
      </c>
    </row>
    <row r="6" spans="1:4" ht="22.05" customHeight="1" x14ac:dyDescent="0.3">
      <c r="A6" s="9" t="s">
        <v>39</v>
      </c>
      <c r="B6" s="10" t="s">
        <v>40</v>
      </c>
      <c r="C6" s="13" t="s">
        <v>41</v>
      </c>
      <c r="D6" s="12" t="s">
        <v>42</v>
      </c>
    </row>
    <row r="7" spans="1:4" ht="22.05" customHeight="1" x14ac:dyDescent="0.3">
      <c r="A7" s="9" t="s">
        <v>43</v>
      </c>
      <c r="B7" s="10" t="s">
        <v>44</v>
      </c>
      <c r="C7" s="13" t="s">
        <v>41</v>
      </c>
      <c r="D7" s="3" t="s">
        <v>45</v>
      </c>
    </row>
    <row r="8" spans="1:4" ht="22.05" customHeight="1" x14ac:dyDescent="0.3">
      <c r="A8" s="9" t="s">
        <v>46</v>
      </c>
      <c r="B8" s="10" t="s">
        <v>47</v>
      </c>
      <c r="C8" s="13" t="s">
        <v>41</v>
      </c>
      <c r="D8" s="12" t="s">
        <v>48</v>
      </c>
    </row>
    <row r="9" spans="1:4" ht="22.05" customHeight="1" x14ac:dyDescent="0.3">
      <c r="A9" s="9" t="s">
        <v>49</v>
      </c>
      <c r="B9" s="10" t="s">
        <v>50</v>
      </c>
      <c r="C9" s="13" t="s">
        <v>41</v>
      </c>
      <c r="D9" s="3" t="s">
        <v>51</v>
      </c>
    </row>
    <row r="10" spans="1:4" ht="22.05" customHeight="1" x14ac:dyDescent="0.3">
      <c r="A10" s="9" t="s">
        <v>52</v>
      </c>
      <c r="B10" s="10" t="s">
        <v>53</v>
      </c>
      <c r="C10" s="13" t="s">
        <v>41</v>
      </c>
      <c r="D10" s="12" t="s">
        <v>54</v>
      </c>
    </row>
    <row r="11" spans="1:4" ht="22.05" customHeight="1" x14ac:dyDescent="0.3">
      <c r="A11" s="9"/>
      <c r="B11" s="10"/>
      <c r="C11" s="9"/>
      <c r="D11" s="3"/>
    </row>
    <row r="12" spans="1:4" ht="22.05" customHeight="1" x14ac:dyDescent="0.3">
      <c r="A12" s="9"/>
      <c r="B12" s="10"/>
      <c r="C12" s="9"/>
      <c r="D12" s="12"/>
    </row>
    <row r="13" spans="1:4" ht="22.05" customHeight="1" x14ac:dyDescent="0.3">
      <c r="A13" s="9"/>
      <c r="B13" s="10"/>
      <c r="C13" s="9"/>
      <c r="D13" s="3"/>
    </row>
    <row r="14" spans="1:4" ht="22.05" customHeight="1" x14ac:dyDescent="0.3">
      <c r="A14" s="9"/>
      <c r="B14" s="10"/>
      <c r="C14" s="9"/>
      <c r="D14" s="12"/>
    </row>
    <row r="15" spans="1:4" ht="22.05" customHeight="1" x14ac:dyDescent="0.3">
      <c r="A15" s="9"/>
      <c r="B15" s="10"/>
      <c r="C15" s="9"/>
      <c r="D15" s="3"/>
    </row>
    <row r="16" spans="1:4" ht="22.05" customHeight="1" x14ac:dyDescent="0.3">
      <c r="A16" s="9"/>
      <c r="B16" s="10"/>
      <c r="C16" s="9"/>
      <c r="D16" s="12"/>
    </row>
    <row r="17" spans="1:4" ht="22.05" customHeight="1" x14ac:dyDescent="0.3">
      <c r="A17" s="9"/>
      <c r="B17" s="10"/>
      <c r="C17" s="9"/>
      <c r="D17" s="3"/>
    </row>
    <row r="18" spans="1:4" ht="22.05" customHeight="1" x14ac:dyDescent="0.3">
      <c r="A18" s="9"/>
      <c r="B18" s="10"/>
      <c r="C18" s="9"/>
      <c r="D18" s="12"/>
    </row>
    <row r="19" spans="1:4" ht="22.05" customHeight="1" x14ac:dyDescent="0.3">
      <c r="A19" s="9"/>
      <c r="B19" s="10"/>
      <c r="C19" s="9"/>
      <c r="D19" s="3"/>
    </row>
    <row r="20" spans="1:4" ht="22.05" customHeight="1" x14ac:dyDescent="0.3">
      <c r="A20" s="9"/>
      <c r="B20" s="10"/>
      <c r="C20" s="9"/>
      <c r="D20" s="12"/>
    </row>
    <row r="21" spans="1:4" ht="22.05" customHeight="1" x14ac:dyDescent="0.3">
      <c r="A21" s="9"/>
      <c r="B21" s="10"/>
      <c r="C21" s="9"/>
      <c r="D21" s="3"/>
    </row>
    <row r="22" spans="1:4" ht="22.05" customHeight="1" x14ac:dyDescent="0.3">
      <c r="A22" s="9"/>
      <c r="B22" s="10"/>
      <c r="C22" s="9"/>
      <c r="D22" s="12"/>
    </row>
    <row r="23" spans="1:4" ht="22.05" customHeight="1" x14ac:dyDescent="0.3">
      <c r="A23" s="9"/>
      <c r="B23" s="10"/>
      <c r="C23" s="9"/>
      <c r="D23" s="3"/>
    </row>
    <row r="24" spans="1:4" ht="22.05" customHeight="1" x14ac:dyDescent="0.3">
      <c r="A24" s="9"/>
      <c r="B24" s="10"/>
      <c r="C24" s="9"/>
      <c r="D24" s="12"/>
    </row>
    <row r="25" spans="1:4" ht="22.05" customHeight="1" x14ac:dyDescent="0.3">
      <c r="A25" s="9"/>
      <c r="B25" s="10"/>
      <c r="C25" s="9"/>
      <c r="D25" s="3"/>
    </row>
    <row r="26" spans="1:4" ht="22.05" customHeight="1" x14ac:dyDescent="0.3">
      <c r="A26" s="9"/>
      <c r="B26" s="10"/>
      <c r="C26" s="9"/>
      <c r="D26" s="12"/>
    </row>
    <row r="27" spans="1:4" ht="22.05" customHeight="1" x14ac:dyDescent="0.3">
      <c r="A27" s="9"/>
      <c r="B27" s="10"/>
      <c r="C27" s="9"/>
      <c r="D27" s="3"/>
    </row>
    <row r="28" spans="1:4" ht="22.05" customHeight="1" x14ac:dyDescent="0.3">
      <c r="A28" s="9"/>
      <c r="B28" s="10"/>
      <c r="C28" s="9"/>
      <c r="D28" s="12"/>
    </row>
    <row r="29" spans="1:4" ht="22.05" customHeight="1" x14ac:dyDescent="0.3">
      <c r="A29" s="9"/>
      <c r="B29" s="10"/>
      <c r="C29" s="9"/>
      <c r="D29" s="3"/>
    </row>
    <row r="30" spans="1:4" ht="22.05" customHeight="1" x14ac:dyDescent="0.3">
      <c r="A30" s="9"/>
      <c r="B30" s="10"/>
      <c r="C30" s="9"/>
      <c r="D30" s="12"/>
    </row>
  </sheetData>
  <dataValidations count="1">
    <dataValidation type="list" allowBlank="1" sqref="C3:C50" xr:uid="{00000000-0002-0000-0100-000000000000}">
      <formula1>"Thu,Chi"</formula1>
    </dataValidation>
  </dataValidation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6A34A"/>
  </sheetPr>
  <dimension ref="A2:K57"/>
  <sheetViews>
    <sheetView showGridLines="0" workbookViewId="0">
      <pane ySplit="2" topLeftCell="A3" activePane="bottomLeft" state="frozen"/>
      <selection pane="bottomLeft" activeCell="E8" sqref="E8"/>
    </sheetView>
  </sheetViews>
  <sheetFormatPr defaultRowHeight="14.4" x14ac:dyDescent="0.3"/>
  <cols>
    <col min="1" max="1" width="13" customWidth="1"/>
    <col min="2" max="3" width="12" customWidth="1"/>
    <col min="4" max="4" width="24" customWidth="1"/>
    <col min="5" max="5" width="38" customWidth="1"/>
    <col min="6" max="7" width="16" customWidth="1"/>
    <col min="8" max="9" width="18" customWidth="1"/>
    <col min="10" max="10" width="14" customWidth="1"/>
    <col min="11" max="11" width="24" customWidth="1"/>
  </cols>
  <sheetData>
    <row r="2" spans="1:11" ht="36" customHeight="1" x14ac:dyDescent="0.3">
      <c r="A2" s="14" t="s">
        <v>55</v>
      </c>
      <c r="B2" s="14" t="s">
        <v>56</v>
      </c>
      <c r="C2" s="14" t="s">
        <v>25</v>
      </c>
      <c r="D2" s="14" t="s">
        <v>57</v>
      </c>
      <c r="E2" s="14" t="s">
        <v>58</v>
      </c>
      <c r="F2" s="14" t="s">
        <v>59</v>
      </c>
      <c r="G2" s="14" t="s">
        <v>60</v>
      </c>
      <c r="H2" s="14" t="s">
        <v>61</v>
      </c>
      <c r="I2" s="14" t="s">
        <v>62</v>
      </c>
      <c r="J2" s="14" t="s">
        <v>63</v>
      </c>
      <c r="K2" s="14" t="s">
        <v>64</v>
      </c>
    </row>
    <row r="3" spans="1:11" ht="24" customHeight="1" x14ac:dyDescent="0.3">
      <c r="A3" s="15">
        <v>46023</v>
      </c>
      <c r="B3" s="9" t="s">
        <v>65</v>
      </c>
      <c r="C3" s="9" t="s">
        <v>29</v>
      </c>
      <c r="D3" s="16" t="str">
        <f>IFERROR(VLOOKUP(C3,'📦 Danh Mục Thu Chi'!$A:$B,2,0),"")</f>
        <v>Thu bán hàng</v>
      </c>
      <c r="E3" s="10" t="s">
        <v>66</v>
      </c>
      <c r="F3" s="17">
        <v>5000000</v>
      </c>
      <c r="G3" s="17">
        <v>0</v>
      </c>
      <c r="H3" s="18">
        <f>F3-G3</f>
        <v>5000000</v>
      </c>
      <c r="I3" s="9" t="s">
        <v>67</v>
      </c>
      <c r="J3" s="19" t="s">
        <v>68</v>
      </c>
    </row>
    <row r="4" spans="1:11" ht="24" customHeight="1" x14ac:dyDescent="0.3">
      <c r="A4" s="15">
        <v>46024</v>
      </c>
      <c r="B4" s="9" t="s">
        <v>69</v>
      </c>
      <c r="C4" s="9" t="s">
        <v>49</v>
      </c>
      <c r="D4" s="16" t="str">
        <f>IFERROR(VLOOKUP(C4,'📦 Danh Mục Thu Chi'!$A:$B,2,0),"")</f>
        <v>Chi thuê mặt bằng</v>
      </c>
      <c r="E4" s="10" t="s">
        <v>70</v>
      </c>
      <c r="F4" s="17">
        <v>0</v>
      </c>
      <c r="G4" s="17">
        <v>3000000</v>
      </c>
      <c r="H4" s="18">
        <f>H3+F4-G4</f>
        <v>2000000</v>
      </c>
      <c r="I4" s="9" t="s">
        <v>71</v>
      </c>
      <c r="J4" s="19" t="s">
        <v>68</v>
      </c>
    </row>
    <row r="5" spans="1:11" ht="24" customHeight="1" x14ac:dyDescent="0.3">
      <c r="A5" s="15">
        <v>46025</v>
      </c>
      <c r="B5" s="9" t="s">
        <v>72</v>
      </c>
      <c r="C5" s="9" t="s">
        <v>33</v>
      </c>
      <c r="D5" s="16" t="str">
        <f>IFERROR(VLOOKUP(C5,'📦 Danh Mục Thu Chi'!$A:$B,2,0),"")</f>
        <v>Thu hồi công nợ</v>
      </c>
      <c r="E5" s="10" t="s">
        <v>73</v>
      </c>
      <c r="F5" s="17">
        <v>2500000</v>
      </c>
      <c r="G5" s="17">
        <v>0</v>
      </c>
      <c r="H5" s="18">
        <f>H4+F5-G5</f>
        <v>4500000</v>
      </c>
      <c r="I5" s="9" t="s">
        <v>67</v>
      </c>
      <c r="J5" s="19" t="s">
        <v>68</v>
      </c>
    </row>
    <row r="6" spans="1:11" ht="24" customHeight="1" x14ac:dyDescent="0.3">
      <c r="A6" s="15">
        <v>46026</v>
      </c>
      <c r="B6" s="9" t="s">
        <v>74</v>
      </c>
      <c r="C6" s="9" t="s">
        <v>43</v>
      </c>
      <c r="D6" s="16" t="str">
        <f>IFERROR(VLOOKUP(C6,'📦 Danh Mục Thu Chi'!$A:$B,2,0),"")</f>
        <v>Chi văn phòng phẩm</v>
      </c>
      <c r="E6" s="10" t="s">
        <v>75</v>
      </c>
      <c r="F6" s="17">
        <v>0</v>
      </c>
      <c r="G6" s="17">
        <v>150000</v>
      </c>
      <c r="H6" s="18">
        <f>H5+F6-G6</f>
        <v>4350000</v>
      </c>
      <c r="I6" s="9" t="s">
        <v>71</v>
      </c>
      <c r="J6" s="20" t="s">
        <v>76</v>
      </c>
    </row>
    <row r="7" spans="1:11" ht="24" customHeight="1" x14ac:dyDescent="0.3">
      <c r="A7" s="15">
        <v>46027</v>
      </c>
      <c r="B7" s="9" t="s">
        <v>77</v>
      </c>
      <c r="C7" s="9" t="s">
        <v>39</v>
      </c>
      <c r="D7" s="16" t="str">
        <f>IFERROR(VLOOKUP(C7,'📦 Danh Mục Thu Chi'!$A:$B,2,0),"")</f>
        <v>Chi lương nhân viên</v>
      </c>
      <c r="E7" s="10" t="s">
        <v>78</v>
      </c>
      <c r="F7" s="17">
        <v>0</v>
      </c>
      <c r="G7" s="17">
        <v>1500000</v>
      </c>
      <c r="H7" s="18">
        <f>H6+F7-G7</f>
        <v>2850000</v>
      </c>
      <c r="I7" s="9" t="s">
        <v>71</v>
      </c>
      <c r="J7" s="19" t="s">
        <v>68</v>
      </c>
    </row>
    <row r="8" spans="1:11" ht="22.05" customHeight="1" x14ac:dyDescent="0.3">
      <c r="A8" s="21"/>
      <c r="B8" s="21"/>
      <c r="C8" s="21"/>
      <c r="D8" s="22" t="str">
        <f>IFERROR(VLOOKUP(C8,'📦 Danh Mục Thu Chi'!$A:$B,2,0),"")</f>
        <v/>
      </c>
      <c r="E8" s="21"/>
      <c r="F8" s="23"/>
      <c r="G8" s="23"/>
      <c r="H8" s="24" t="str">
        <f t="shared" ref="H8:H39" si="0">IF(AND(F8="",G8=""),"",H7+IF(F8="",0,F8)-IF(G8="",0,G8))</f>
        <v/>
      </c>
      <c r="I8" s="21"/>
      <c r="J8" s="21"/>
      <c r="K8" s="25"/>
    </row>
    <row r="9" spans="1:11" ht="22.05" customHeight="1" x14ac:dyDescent="0.3">
      <c r="A9" s="21"/>
      <c r="B9" s="21"/>
      <c r="C9" s="21"/>
      <c r="D9" s="22" t="str">
        <f>IFERROR(VLOOKUP(C9,'📦 Danh Mục Thu Chi'!$A:$B,2,0),"")</f>
        <v/>
      </c>
      <c r="E9" s="21"/>
      <c r="F9" s="23"/>
      <c r="G9" s="23"/>
      <c r="H9" s="24" t="str">
        <f t="shared" si="0"/>
        <v/>
      </c>
      <c r="I9" s="21"/>
      <c r="J9" s="21"/>
      <c r="K9" s="26"/>
    </row>
    <row r="10" spans="1:11" ht="22.05" customHeight="1" x14ac:dyDescent="0.3">
      <c r="A10" s="21"/>
      <c r="B10" s="21"/>
      <c r="C10" s="21"/>
      <c r="D10" s="22" t="str">
        <f>IFERROR(VLOOKUP(C10,'📦 Danh Mục Thu Chi'!$A:$B,2,0),"")</f>
        <v/>
      </c>
      <c r="E10" s="21"/>
      <c r="F10" s="23"/>
      <c r="G10" s="23"/>
      <c r="H10" s="24" t="str">
        <f t="shared" si="0"/>
        <v/>
      </c>
      <c r="I10" s="21"/>
      <c r="J10" s="21"/>
      <c r="K10" s="25"/>
    </row>
    <row r="11" spans="1:11" ht="22.05" customHeight="1" x14ac:dyDescent="0.3">
      <c r="A11" s="21"/>
      <c r="B11" s="21"/>
      <c r="C11" s="21"/>
      <c r="D11" s="22" t="str">
        <f>IFERROR(VLOOKUP(C11,'📦 Danh Mục Thu Chi'!$A:$B,2,0),"")</f>
        <v/>
      </c>
      <c r="E11" s="21"/>
      <c r="F11" s="23"/>
      <c r="G11" s="23"/>
      <c r="H11" s="24" t="str">
        <f t="shared" si="0"/>
        <v/>
      </c>
      <c r="I11" s="21"/>
      <c r="J11" s="21"/>
      <c r="K11" s="26"/>
    </row>
    <row r="12" spans="1:11" ht="22.05" customHeight="1" x14ac:dyDescent="0.3">
      <c r="A12" s="21"/>
      <c r="B12" s="21"/>
      <c r="C12" s="21"/>
      <c r="D12" s="22" t="str">
        <f>IFERROR(VLOOKUP(C12,'📦 Danh Mục Thu Chi'!$A:$B,2,0),"")</f>
        <v/>
      </c>
      <c r="E12" s="21"/>
      <c r="F12" s="23"/>
      <c r="G12" s="23"/>
      <c r="H12" s="24" t="str">
        <f t="shared" si="0"/>
        <v/>
      </c>
      <c r="I12" s="21"/>
      <c r="J12" s="21"/>
      <c r="K12" s="25"/>
    </row>
    <row r="13" spans="1:11" ht="22.05" customHeight="1" x14ac:dyDescent="0.3">
      <c r="A13" s="21"/>
      <c r="B13" s="21"/>
      <c r="C13" s="21"/>
      <c r="D13" s="22" t="str">
        <f>IFERROR(VLOOKUP(C13,'📦 Danh Mục Thu Chi'!$A:$B,2,0),"")</f>
        <v/>
      </c>
      <c r="E13" s="21"/>
      <c r="F13" s="23"/>
      <c r="G13" s="23"/>
      <c r="H13" s="24" t="str">
        <f t="shared" si="0"/>
        <v/>
      </c>
      <c r="I13" s="21"/>
      <c r="J13" s="21"/>
      <c r="K13" s="26"/>
    </row>
    <row r="14" spans="1:11" ht="22.05" customHeight="1" x14ac:dyDescent="0.3">
      <c r="A14" s="21"/>
      <c r="B14" s="21"/>
      <c r="C14" s="21"/>
      <c r="D14" s="22" t="str">
        <f>IFERROR(VLOOKUP(C14,'📦 Danh Mục Thu Chi'!$A:$B,2,0),"")</f>
        <v/>
      </c>
      <c r="E14" s="21"/>
      <c r="F14" s="23"/>
      <c r="G14" s="23"/>
      <c r="H14" s="24" t="str">
        <f t="shared" si="0"/>
        <v/>
      </c>
      <c r="I14" s="21"/>
      <c r="J14" s="21"/>
      <c r="K14" s="25"/>
    </row>
    <row r="15" spans="1:11" ht="22.05" customHeight="1" x14ac:dyDescent="0.3">
      <c r="A15" s="21"/>
      <c r="B15" s="21"/>
      <c r="C15" s="21"/>
      <c r="D15" s="22" t="str">
        <f>IFERROR(VLOOKUP(C15,'📦 Danh Mục Thu Chi'!$A:$B,2,0),"")</f>
        <v/>
      </c>
      <c r="E15" s="21"/>
      <c r="F15" s="23"/>
      <c r="G15" s="23"/>
      <c r="H15" s="24" t="str">
        <f t="shared" si="0"/>
        <v/>
      </c>
      <c r="I15" s="21"/>
      <c r="J15" s="21"/>
      <c r="K15" s="26"/>
    </row>
    <row r="16" spans="1:11" ht="22.05" customHeight="1" x14ac:dyDescent="0.3">
      <c r="A16" s="21"/>
      <c r="B16" s="21"/>
      <c r="C16" s="21"/>
      <c r="D16" s="22" t="str">
        <f>IFERROR(VLOOKUP(C16,'📦 Danh Mục Thu Chi'!$A:$B,2,0),"")</f>
        <v/>
      </c>
      <c r="E16" s="21"/>
      <c r="F16" s="23"/>
      <c r="G16" s="23"/>
      <c r="H16" s="24" t="str">
        <f t="shared" si="0"/>
        <v/>
      </c>
      <c r="I16" s="21"/>
      <c r="J16" s="21"/>
      <c r="K16" s="25"/>
    </row>
    <row r="17" spans="1:11" ht="22.05" customHeight="1" x14ac:dyDescent="0.3">
      <c r="A17" s="21"/>
      <c r="B17" s="21"/>
      <c r="C17" s="21"/>
      <c r="D17" s="22" t="str">
        <f>IFERROR(VLOOKUP(C17,'📦 Danh Mục Thu Chi'!$A:$B,2,0),"")</f>
        <v/>
      </c>
      <c r="E17" s="21"/>
      <c r="F17" s="23"/>
      <c r="G17" s="23"/>
      <c r="H17" s="24" t="str">
        <f t="shared" si="0"/>
        <v/>
      </c>
      <c r="I17" s="21"/>
      <c r="J17" s="21"/>
      <c r="K17" s="26"/>
    </row>
    <row r="18" spans="1:11" ht="22.05" customHeight="1" x14ac:dyDescent="0.3">
      <c r="A18" s="21"/>
      <c r="B18" s="21"/>
      <c r="C18" s="21"/>
      <c r="D18" s="22" t="str">
        <f>IFERROR(VLOOKUP(C18,'📦 Danh Mục Thu Chi'!$A:$B,2,0),"")</f>
        <v/>
      </c>
      <c r="E18" s="21"/>
      <c r="F18" s="23"/>
      <c r="G18" s="23"/>
      <c r="H18" s="24" t="str">
        <f t="shared" si="0"/>
        <v/>
      </c>
      <c r="I18" s="21"/>
      <c r="J18" s="21"/>
      <c r="K18" s="25"/>
    </row>
    <row r="19" spans="1:11" ht="22.05" customHeight="1" x14ac:dyDescent="0.3">
      <c r="A19" s="21"/>
      <c r="B19" s="21"/>
      <c r="C19" s="21"/>
      <c r="D19" s="22" t="str">
        <f>IFERROR(VLOOKUP(C19,'📦 Danh Mục Thu Chi'!$A:$B,2,0),"")</f>
        <v/>
      </c>
      <c r="E19" s="21"/>
      <c r="F19" s="23"/>
      <c r="G19" s="23"/>
      <c r="H19" s="24" t="str">
        <f t="shared" si="0"/>
        <v/>
      </c>
      <c r="I19" s="21"/>
      <c r="J19" s="21"/>
      <c r="K19" s="26"/>
    </row>
    <row r="20" spans="1:11" ht="22.05" customHeight="1" x14ac:dyDescent="0.3">
      <c r="A20" s="21"/>
      <c r="B20" s="21"/>
      <c r="C20" s="21"/>
      <c r="D20" s="22" t="str">
        <f>IFERROR(VLOOKUP(C20,'📦 Danh Mục Thu Chi'!$A:$B,2,0),"")</f>
        <v/>
      </c>
      <c r="E20" s="21"/>
      <c r="F20" s="23"/>
      <c r="G20" s="23"/>
      <c r="H20" s="24" t="str">
        <f t="shared" si="0"/>
        <v/>
      </c>
      <c r="I20" s="21"/>
      <c r="J20" s="21"/>
      <c r="K20" s="25"/>
    </row>
    <row r="21" spans="1:11" ht="22.05" customHeight="1" x14ac:dyDescent="0.3">
      <c r="A21" s="21"/>
      <c r="B21" s="21"/>
      <c r="C21" s="21"/>
      <c r="D21" s="22" t="str">
        <f>IFERROR(VLOOKUP(C21,'📦 Danh Mục Thu Chi'!$A:$B,2,0),"")</f>
        <v/>
      </c>
      <c r="E21" s="21"/>
      <c r="F21" s="23"/>
      <c r="G21" s="23"/>
      <c r="H21" s="24" t="str">
        <f t="shared" si="0"/>
        <v/>
      </c>
      <c r="I21" s="21"/>
      <c r="J21" s="21"/>
      <c r="K21" s="26"/>
    </row>
    <row r="22" spans="1:11" ht="22.05" customHeight="1" x14ac:dyDescent="0.3">
      <c r="A22" s="21"/>
      <c r="B22" s="21"/>
      <c r="C22" s="21"/>
      <c r="D22" s="22" t="str">
        <f>IFERROR(VLOOKUP(C22,'📦 Danh Mục Thu Chi'!$A:$B,2,0),"")</f>
        <v/>
      </c>
      <c r="E22" s="21"/>
      <c r="F22" s="23"/>
      <c r="G22" s="23"/>
      <c r="H22" s="24" t="str">
        <f t="shared" si="0"/>
        <v/>
      </c>
      <c r="I22" s="21"/>
      <c r="J22" s="21"/>
      <c r="K22" s="25"/>
    </row>
    <row r="23" spans="1:11" ht="22.05" customHeight="1" x14ac:dyDescent="0.3">
      <c r="A23" s="21"/>
      <c r="B23" s="21"/>
      <c r="C23" s="21"/>
      <c r="D23" s="22" t="str">
        <f>IFERROR(VLOOKUP(C23,'📦 Danh Mục Thu Chi'!$A:$B,2,0),"")</f>
        <v/>
      </c>
      <c r="E23" s="21"/>
      <c r="F23" s="23"/>
      <c r="G23" s="23"/>
      <c r="H23" s="24" t="str">
        <f t="shared" si="0"/>
        <v/>
      </c>
      <c r="I23" s="21"/>
      <c r="J23" s="21"/>
      <c r="K23" s="26"/>
    </row>
    <row r="24" spans="1:11" ht="22.05" customHeight="1" x14ac:dyDescent="0.3">
      <c r="A24" s="21"/>
      <c r="B24" s="21"/>
      <c r="C24" s="21"/>
      <c r="D24" s="22" t="str">
        <f>IFERROR(VLOOKUP(C24,'📦 Danh Mục Thu Chi'!$A:$B,2,0),"")</f>
        <v/>
      </c>
      <c r="E24" s="21"/>
      <c r="F24" s="23"/>
      <c r="G24" s="23"/>
      <c r="H24" s="24" t="str">
        <f t="shared" si="0"/>
        <v/>
      </c>
      <c r="I24" s="21"/>
      <c r="J24" s="21"/>
      <c r="K24" s="25"/>
    </row>
    <row r="25" spans="1:11" ht="22.05" customHeight="1" x14ac:dyDescent="0.3">
      <c r="A25" s="21"/>
      <c r="B25" s="21"/>
      <c r="C25" s="21"/>
      <c r="D25" s="22" t="str">
        <f>IFERROR(VLOOKUP(C25,'📦 Danh Mục Thu Chi'!$A:$B,2,0),"")</f>
        <v/>
      </c>
      <c r="E25" s="21"/>
      <c r="F25" s="23"/>
      <c r="G25" s="23"/>
      <c r="H25" s="24" t="str">
        <f t="shared" si="0"/>
        <v/>
      </c>
      <c r="I25" s="21"/>
      <c r="J25" s="21"/>
      <c r="K25" s="26"/>
    </row>
    <row r="26" spans="1:11" ht="22.05" customHeight="1" x14ac:dyDescent="0.3">
      <c r="A26" s="21"/>
      <c r="B26" s="21"/>
      <c r="C26" s="21"/>
      <c r="D26" s="22" t="str">
        <f>IFERROR(VLOOKUP(C26,'📦 Danh Mục Thu Chi'!$A:$B,2,0),"")</f>
        <v/>
      </c>
      <c r="E26" s="21"/>
      <c r="F26" s="23"/>
      <c r="G26" s="23"/>
      <c r="H26" s="24" t="str">
        <f t="shared" si="0"/>
        <v/>
      </c>
      <c r="I26" s="21"/>
      <c r="J26" s="21"/>
      <c r="K26" s="25"/>
    </row>
    <row r="27" spans="1:11" ht="22.05" customHeight="1" x14ac:dyDescent="0.3">
      <c r="A27" s="21"/>
      <c r="B27" s="21"/>
      <c r="C27" s="21"/>
      <c r="D27" s="22" t="str">
        <f>IFERROR(VLOOKUP(C27,'📦 Danh Mục Thu Chi'!$A:$B,2,0),"")</f>
        <v/>
      </c>
      <c r="E27" s="21"/>
      <c r="F27" s="23"/>
      <c r="G27" s="23"/>
      <c r="H27" s="24" t="str">
        <f t="shared" si="0"/>
        <v/>
      </c>
      <c r="I27" s="21"/>
      <c r="J27" s="21"/>
      <c r="K27" s="26"/>
    </row>
    <row r="28" spans="1:11" ht="22.05" customHeight="1" x14ac:dyDescent="0.3">
      <c r="A28" s="21"/>
      <c r="B28" s="21"/>
      <c r="C28" s="21"/>
      <c r="D28" s="22" t="str">
        <f>IFERROR(VLOOKUP(C28,'📦 Danh Mục Thu Chi'!$A:$B,2,0),"")</f>
        <v/>
      </c>
      <c r="E28" s="21"/>
      <c r="F28" s="23"/>
      <c r="G28" s="23"/>
      <c r="H28" s="24" t="str">
        <f t="shared" si="0"/>
        <v/>
      </c>
      <c r="I28" s="21"/>
      <c r="J28" s="21"/>
      <c r="K28" s="25"/>
    </row>
    <row r="29" spans="1:11" ht="22.05" customHeight="1" x14ac:dyDescent="0.3">
      <c r="A29" s="21"/>
      <c r="B29" s="21"/>
      <c r="C29" s="21"/>
      <c r="D29" s="22" t="str">
        <f>IFERROR(VLOOKUP(C29,'📦 Danh Mục Thu Chi'!$A:$B,2,0),"")</f>
        <v/>
      </c>
      <c r="E29" s="21"/>
      <c r="F29" s="23"/>
      <c r="G29" s="23"/>
      <c r="H29" s="24" t="str">
        <f t="shared" si="0"/>
        <v/>
      </c>
      <c r="I29" s="21"/>
      <c r="J29" s="21"/>
      <c r="K29" s="26"/>
    </row>
    <row r="30" spans="1:11" ht="22.05" customHeight="1" x14ac:dyDescent="0.3">
      <c r="A30" s="21"/>
      <c r="B30" s="21"/>
      <c r="C30" s="21"/>
      <c r="D30" s="22" t="str">
        <f>IFERROR(VLOOKUP(C30,'📦 Danh Mục Thu Chi'!$A:$B,2,0),"")</f>
        <v/>
      </c>
      <c r="E30" s="21"/>
      <c r="F30" s="23"/>
      <c r="G30" s="23"/>
      <c r="H30" s="24" t="str">
        <f t="shared" si="0"/>
        <v/>
      </c>
      <c r="I30" s="21"/>
      <c r="J30" s="21"/>
      <c r="K30" s="25"/>
    </row>
    <row r="31" spans="1:11" ht="22.05" customHeight="1" x14ac:dyDescent="0.3">
      <c r="A31" s="21"/>
      <c r="B31" s="21"/>
      <c r="C31" s="21"/>
      <c r="D31" s="22" t="str">
        <f>IFERROR(VLOOKUP(C31,'📦 Danh Mục Thu Chi'!$A:$B,2,0),"")</f>
        <v/>
      </c>
      <c r="E31" s="21"/>
      <c r="F31" s="23"/>
      <c r="G31" s="23"/>
      <c r="H31" s="24" t="str">
        <f t="shared" si="0"/>
        <v/>
      </c>
      <c r="I31" s="21"/>
      <c r="J31" s="21"/>
      <c r="K31" s="26"/>
    </row>
    <row r="32" spans="1:11" ht="22.05" customHeight="1" x14ac:dyDescent="0.3">
      <c r="A32" s="21"/>
      <c r="B32" s="21"/>
      <c r="C32" s="21"/>
      <c r="D32" s="22" t="str">
        <f>IFERROR(VLOOKUP(C32,'📦 Danh Mục Thu Chi'!$A:$B,2,0),"")</f>
        <v/>
      </c>
      <c r="E32" s="21"/>
      <c r="F32" s="23"/>
      <c r="G32" s="23"/>
      <c r="H32" s="24" t="str">
        <f t="shared" si="0"/>
        <v/>
      </c>
      <c r="I32" s="21"/>
      <c r="J32" s="21"/>
      <c r="K32" s="25"/>
    </row>
    <row r="33" spans="1:11" ht="22.05" customHeight="1" x14ac:dyDescent="0.3">
      <c r="A33" s="21"/>
      <c r="B33" s="21"/>
      <c r="C33" s="21"/>
      <c r="D33" s="22" t="str">
        <f>IFERROR(VLOOKUP(C33,'📦 Danh Mục Thu Chi'!$A:$B,2,0),"")</f>
        <v/>
      </c>
      <c r="E33" s="21"/>
      <c r="F33" s="23"/>
      <c r="G33" s="23"/>
      <c r="H33" s="24" t="str">
        <f t="shared" si="0"/>
        <v/>
      </c>
      <c r="I33" s="21"/>
      <c r="J33" s="21"/>
      <c r="K33" s="26"/>
    </row>
    <row r="34" spans="1:11" ht="22.05" customHeight="1" x14ac:dyDescent="0.3">
      <c r="A34" s="21"/>
      <c r="B34" s="21"/>
      <c r="C34" s="21"/>
      <c r="D34" s="22" t="str">
        <f>IFERROR(VLOOKUP(C34,'📦 Danh Mục Thu Chi'!$A:$B,2,0),"")</f>
        <v/>
      </c>
      <c r="E34" s="21"/>
      <c r="F34" s="23"/>
      <c r="G34" s="23"/>
      <c r="H34" s="24" t="str">
        <f t="shared" si="0"/>
        <v/>
      </c>
      <c r="I34" s="21"/>
      <c r="J34" s="21"/>
      <c r="K34" s="25"/>
    </row>
    <row r="35" spans="1:11" ht="22.05" customHeight="1" x14ac:dyDescent="0.3">
      <c r="A35" s="21"/>
      <c r="B35" s="21"/>
      <c r="C35" s="21"/>
      <c r="D35" s="22" t="str">
        <f>IFERROR(VLOOKUP(C35,'📦 Danh Mục Thu Chi'!$A:$B,2,0),"")</f>
        <v/>
      </c>
      <c r="E35" s="21"/>
      <c r="F35" s="23"/>
      <c r="G35" s="23"/>
      <c r="H35" s="24" t="str">
        <f t="shared" si="0"/>
        <v/>
      </c>
      <c r="I35" s="21"/>
      <c r="J35" s="21"/>
      <c r="K35" s="26"/>
    </row>
    <row r="36" spans="1:11" ht="22.05" customHeight="1" x14ac:dyDescent="0.3">
      <c r="A36" s="21"/>
      <c r="B36" s="21"/>
      <c r="C36" s="21"/>
      <c r="D36" s="22" t="str">
        <f>IFERROR(VLOOKUP(C36,'📦 Danh Mục Thu Chi'!$A:$B,2,0),"")</f>
        <v/>
      </c>
      <c r="E36" s="21"/>
      <c r="F36" s="23"/>
      <c r="G36" s="23"/>
      <c r="H36" s="24" t="str">
        <f t="shared" si="0"/>
        <v/>
      </c>
      <c r="I36" s="21"/>
      <c r="J36" s="21"/>
      <c r="K36" s="25"/>
    </row>
    <row r="37" spans="1:11" ht="22.05" customHeight="1" x14ac:dyDescent="0.3">
      <c r="A37" s="21"/>
      <c r="B37" s="21"/>
      <c r="C37" s="21"/>
      <c r="D37" s="22" t="str">
        <f>IFERROR(VLOOKUP(C37,'📦 Danh Mục Thu Chi'!$A:$B,2,0),"")</f>
        <v/>
      </c>
      <c r="E37" s="21"/>
      <c r="F37" s="23"/>
      <c r="G37" s="23"/>
      <c r="H37" s="24" t="str">
        <f t="shared" si="0"/>
        <v/>
      </c>
      <c r="I37" s="21"/>
      <c r="J37" s="21"/>
      <c r="K37" s="26"/>
    </row>
    <row r="38" spans="1:11" ht="22.05" customHeight="1" x14ac:dyDescent="0.3">
      <c r="A38" s="21"/>
      <c r="B38" s="21"/>
      <c r="C38" s="21"/>
      <c r="D38" s="22" t="str">
        <f>IFERROR(VLOOKUP(C38,'📦 Danh Mục Thu Chi'!$A:$B,2,0),"")</f>
        <v/>
      </c>
      <c r="E38" s="21"/>
      <c r="F38" s="23"/>
      <c r="G38" s="23"/>
      <c r="H38" s="24" t="str">
        <f t="shared" si="0"/>
        <v/>
      </c>
      <c r="I38" s="21"/>
      <c r="J38" s="21"/>
      <c r="K38" s="25"/>
    </row>
    <row r="39" spans="1:11" ht="22.05" customHeight="1" x14ac:dyDescent="0.3">
      <c r="A39" s="21"/>
      <c r="B39" s="21"/>
      <c r="C39" s="21"/>
      <c r="D39" s="22" t="str">
        <f>IFERROR(VLOOKUP(C39,'📦 Danh Mục Thu Chi'!$A:$B,2,0),"")</f>
        <v/>
      </c>
      <c r="E39" s="21"/>
      <c r="F39" s="23"/>
      <c r="G39" s="23"/>
      <c r="H39" s="24" t="str">
        <f t="shared" si="0"/>
        <v/>
      </c>
      <c r="I39" s="21"/>
      <c r="J39" s="21"/>
      <c r="K39" s="26"/>
    </row>
    <row r="40" spans="1:11" ht="22.05" customHeight="1" x14ac:dyDescent="0.3">
      <c r="A40" s="21"/>
      <c r="B40" s="21"/>
      <c r="C40" s="21"/>
      <c r="D40" s="22" t="str">
        <f>IFERROR(VLOOKUP(C40,'📦 Danh Mục Thu Chi'!$A:$B,2,0),"")</f>
        <v/>
      </c>
      <c r="E40" s="21"/>
      <c r="F40" s="23"/>
      <c r="G40" s="23"/>
      <c r="H40" s="24" t="str">
        <f t="shared" ref="H40:H71" si="1">IF(AND(F40="",G40=""),"",H39+IF(F40="",0,F40)-IF(G40="",0,G40))</f>
        <v/>
      </c>
      <c r="I40" s="21"/>
      <c r="J40" s="21"/>
      <c r="K40" s="25"/>
    </row>
    <row r="41" spans="1:11" ht="22.05" customHeight="1" x14ac:dyDescent="0.3">
      <c r="A41" s="21"/>
      <c r="B41" s="21"/>
      <c r="C41" s="21"/>
      <c r="D41" s="22" t="str">
        <f>IFERROR(VLOOKUP(C41,'📦 Danh Mục Thu Chi'!$A:$B,2,0),"")</f>
        <v/>
      </c>
      <c r="E41" s="21"/>
      <c r="F41" s="23"/>
      <c r="G41" s="23"/>
      <c r="H41" s="24" t="str">
        <f t="shared" si="1"/>
        <v/>
      </c>
      <c r="I41" s="21"/>
      <c r="J41" s="21"/>
      <c r="K41" s="26"/>
    </row>
    <row r="42" spans="1:11" ht="22.05" customHeight="1" x14ac:dyDescent="0.3">
      <c r="A42" s="21"/>
      <c r="B42" s="21"/>
      <c r="C42" s="21"/>
      <c r="D42" s="22" t="str">
        <f>IFERROR(VLOOKUP(C42,'📦 Danh Mục Thu Chi'!$A:$B,2,0),"")</f>
        <v/>
      </c>
      <c r="E42" s="21"/>
      <c r="F42" s="23"/>
      <c r="G42" s="23"/>
      <c r="H42" s="24" t="str">
        <f t="shared" si="1"/>
        <v/>
      </c>
      <c r="I42" s="21"/>
      <c r="J42" s="21"/>
      <c r="K42" s="25"/>
    </row>
    <row r="43" spans="1:11" ht="22.05" customHeight="1" x14ac:dyDescent="0.3">
      <c r="A43" s="21"/>
      <c r="B43" s="21"/>
      <c r="C43" s="21"/>
      <c r="D43" s="22" t="str">
        <f>IFERROR(VLOOKUP(C43,'📦 Danh Mục Thu Chi'!$A:$B,2,0),"")</f>
        <v/>
      </c>
      <c r="E43" s="21"/>
      <c r="F43" s="23"/>
      <c r="G43" s="23"/>
      <c r="H43" s="24" t="str">
        <f t="shared" si="1"/>
        <v/>
      </c>
      <c r="I43" s="21"/>
      <c r="J43" s="21"/>
      <c r="K43" s="26"/>
    </row>
    <row r="44" spans="1:11" ht="22.05" customHeight="1" x14ac:dyDescent="0.3">
      <c r="A44" s="21"/>
      <c r="B44" s="21"/>
      <c r="C44" s="21"/>
      <c r="D44" s="22" t="str">
        <f>IFERROR(VLOOKUP(C44,'📦 Danh Mục Thu Chi'!$A:$B,2,0),"")</f>
        <v/>
      </c>
      <c r="E44" s="21"/>
      <c r="F44" s="23"/>
      <c r="G44" s="23"/>
      <c r="H44" s="24" t="str">
        <f t="shared" si="1"/>
        <v/>
      </c>
      <c r="I44" s="21"/>
      <c r="J44" s="21"/>
      <c r="K44" s="25"/>
    </row>
    <row r="45" spans="1:11" ht="22.05" customHeight="1" x14ac:dyDescent="0.3">
      <c r="A45" s="21"/>
      <c r="B45" s="21"/>
      <c r="C45" s="21"/>
      <c r="D45" s="22" t="str">
        <f>IFERROR(VLOOKUP(C45,'📦 Danh Mục Thu Chi'!$A:$B,2,0),"")</f>
        <v/>
      </c>
      <c r="E45" s="21"/>
      <c r="F45" s="23"/>
      <c r="G45" s="23"/>
      <c r="H45" s="24" t="str">
        <f t="shared" si="1"/>
        <v/>
      </c>
      <c r="I45" s="21"/>
      <c r="J45" s="21"/>
      <c r="K45" s="26"/>
    </row>
    <row r="46" spans="1:11" ht="22.05" customHeight="1" x14ac:dyDescent="0.3">
      <c r="A46" s="21"/>
      <c r="B46" s="21"/>
      <c r="C46" s="21"/>
      <c r="D46" s="22" t="str">
        <f>IFERROR(VLOOKUP(C46,'📦 Danh Mục Thu Chi'!$A:$B,2,0),"")</f>
        <v/>
      </c>
      <c r="E46" s="21"/>
      <c r="F46" s="23"/>
      <c r="G46" s="23"/>
      <c r="H46" s="24" t="str">
        <f t="shared" si="1"/>
        <v/>
      </c>
      <c r="I46" s="21"/>
      <c r="J46" s="21"/>
      <c r="K46" s="25"/>
    </row>
    <row r="47" spans="1:11" ht="22.05" customHeight="1" x14ac:dyDescent="0.3">
      <c r="A47" s="21"/>
      <c r="B47" s="21"/>
      <c r="C47" s="21"/>
      <c r="D47" s="22" t="str">
        <f>IFERROR(VLOOKUP(C47,'📦 Danh Mục Thu Chi'!$A:$B,2,0),"")</f>
        <v/>
      </c>
      <c r="E47" s="21"/>
      <c r="F47" s="23"/>
      <c r="G47" s="23"/>
      <c r="H47" s="24" t="str">
        <f t="shared" si="1"/>
        <v/>
      </c>
      <c r="I47" s="21"/>
      <c r="J47" s="21"/>
      <c r="K47" s="26"/>
    </row>
    <row r="48" spans="1:11" ht="22.05" customHeight="1" x14ac:dyDescent="0.3">
      <c r="A48" s="21"/>
      <c r="B48" s="21"/>
      <c r="C48" s="21"/>
      <c r="D48" s="22" t="str">
        <f>IFERROR(VLOOKUP(C48,'📦 Danh Mục Thu Chi'!$A:$B,2,0),"")</f>
        <v/>
      </c>
      <c r="E48" s="21"/>
      <c r="F48" s="23"/>
      <c r="G48" s="23"/>
      <c r="H48" s="24" t="str">
        <f t="shared" si="1"/>
        <v/>
      </c>
      <c r="I48" s="21"/>
      <c r="J48" s="21"/>
      <c r="K48" s="25"/>
    </row>
    <row r="49" spans="1:11" ht="22.05" customHeight="1" x14ac:dyDescent="0.3">
      <c r="A49" s="21"/>
      <c r="B49" s="21"/>
      <c r="C49" s="21"/>
      <c r="D49" s="22" t="str">
        <f>IFERROR(VLOOKUP(C49,'📦 Danh Mục Thu Chi'!$A:$B,2,0),"")</f>
        <v/>
      </c>
      <c r="E49" s="21"/>
      <c r="F49" s="23"/>
      <c r="G49" s="23"/>
      <c r="H49" s="24" t="str">
        <f t="shared" si="1"/>
        <v/>
      </c>
      <c r="I49" s="21"/>
      <c r="J49" s="21"/>
      <c r="K49" s="26"/>
    </row>
    <row r="50" spans="1:11" ht="22.05" customHeight="1" x14ac:dyDescent="0.3">
      <c r="A50" s="21"/>
      <c r="B50" s="21"/>
      <c r="C50" s="21"/>
      <c r="D50" s="22" t="str">
        <f>IFERROR(VLOOKUP(C50,'📦 Danh Mục Thu Chi'!$A:$B,2,0),"")</f>
        <v/>
      </c>
      <c r="E50" s="21"/>
      <c r="F50" s="23"/>
      <c r="G50" s="23"/>
      <c r="H50" s="24" t="str">
        <f t="shared" si="1"/>
        <v/>
      </c>
      <c r="I50" s="21"/>
      <c r="J50" s="21"/>
      <c r="K50" s="25"/>
    </row>
    <row r="51" spans="1:11" ht="22.05" customHeight="1" x14ac:dyDescent="0.3">
      <c r="A51" s="21"/>
      <c r="B51" s="21"/>
      <c r="C51" s="21"/>
      <c r="D51" s="22" t="str">
        <f>IFERROR(VLOOKUP(C51,'📦 Danh Mục Thu Chi'!$A:$B,2,0),"")</f>
        <v/>
      </c>
      <c r="E51" s="21"/>
      <c r="F51" s="23"/>
      <c r="G51" s="23"/>
      <c r="H51" s="24" t="str">
        <f t="shared" si="1"/>
        <v/>
      </c>
      <c r="I51" s="21"/>
      <c r="J51" s="21"/>
      <c r="K51" s="26"/>
    </row>
    <row r="52" spans="1:11" ht="22.05" customHeight="1" x14ac:dyDescent="0.3">
      <c r="A52" s="21"/>
      <c r="B52" s="21"/>
      <c r="C52" s="21"/>
      <c r="D52" s="22" t="str">
        <f>IFERROR(VLOOKUP(C52,'📦 Danh Mục Thu Chi'!$A:$B,2,0),"")</f>
        <v/>
      </c>
      <c r="E52" s="21"/>
      <c r="F52" s="23"/>
      <c r="G52" s="23"/>
      <c r="H52" s="24" t="str">
        <f t="shared" si="1"/>
        <v/>
      </c>
      <c r="I52" s="21"/>
      <c r="J52" s="21"/>
      <c r="K52" s="25"/>
    </row>
    <row r="53" spans="1:11" ht="22.05" customHeight="1" x14ac:dyDescent="0.3">
      <c r="A53" s="21"/>
      <c r="B53" s="21"/>
      <c r="C53" s="21"/>
      <c r="D53" s="22" t="str">
        <f>IFERROR(VLOOKUP(C53,'📦 Danh Mục Thu Chi'!$A:$B,2,0),"")</f>
        <v/>
      </c>
      <c r="E53" s="21"/>
      <c r="F53" s="23"/>
      <c r="G53" s="23"/>
      <c r="H53" s="24" t="str">
        <f t="shared" si="1"/>
        <v/>
      </c>
      <c r="I53" s="21"/>
      <c r="J53" s="21"/>
      <c r="K53" s="26"/>
    </row>
    <row r="54" spans="1:11" ht="22.05" customHeight="1" x14ac:dyDescent="0.3">
      <c r="A54" s="21"/>
      <c r="B54" s="21"/>
      <c r="C54" s="21"/>
      <c r="D54" s="22" t="str">
        <f>IFERROR(VLOOKUP(C54,'📦 Danh Mục Thu Chi'!$A:$B,2,0),"")</f>
        <v/>
      </c>
      <c r="E54" s="21"/>
      <c r="F54" s="23"/>
      <c r="G54" s="23"/>
      <c r="H54" s="24" t="str">
        <f t="shared" si="1"/>
        <v/>
      </c>
      <c r="I54" s="21"/>
      <c r="J54" s="21"/>
      <c r="K54" s="25"/>
    </row>
    <row r="55" spans="1:11" ht="22.05" customHeight="1" x14ac:dyDescent="0.3">
      <c r="A55" s="21"/>
      <c r="B55" s="21"/>
      <c r="C55" s="21"/>
      <c r="D55" s="22" t="str">
        <f>IFERROR(VLOOKUP(C55,'📦 Danh Mục Thu Chi'!$A:$B,2,0),"")</f>
        <v/>
      </c>
      <c r="E55" s="21"/>
      <c r="F55" s="23"/>
      <c r="G55" s="23"/>
      <c r="H55" s="24" t="str">
        <f t="shared" si="1"/>
        <v/>
      </c>
      <c r="I55" s="21"/>
      <c r="J55" s="21"/>
      <c r="K55" s="26"/>
    </row>
    <row r="56" spans="1:11" ht="22.05" customHeight="1" x14ac:dyDescent="0.3">
      <c r="A56" s="21"/>
      <c r="B56" s="21"/>
      <c r="C56" s="21"/>
      <c r="D56" s="22" t="str">
        <f>IFERROR(VLOOKUP(C56,'📦 Danh Mục Thu Chi'!$A:$B,2,0),"")</f>
        <v/>
      </c>
      <c r="E56" s="21"/>
      <c r="F56" s="23"/>
      <c r="G56" s="23"/>
      <c r="H56" s="24" t="str">
        <f t="shared" si="1"/>
        <v/>
      </c>
      <c r="I56" s="21"/>
      <c r="J56" s="21"/>
      <c r="K56" s="25"/>
    </row>
    <row r="57" spans="1:11" ht="22.05" customHeight="1" x14ac:dyDescent="0.3">
      <c r="A57" s="21"/>
      <c r="B57" s="21"/>
      <c r="C57" s="21"/>
      <c r="D57" s="22" t="str">
        <f>IFERROR(VLOOKUP(C57,'📦 Danh Mục Thu Chi'!$A:$B,2,0),"")</f>
        <v/>
      </c>
      <c r="E57" s="21"/>
      <c r="F57" s="23"/>
      <c r="G57" s="23"/>
      <c r="H57" s="24" t="str">
        <f t="shared" si="1"/>
        <v/>
      </c>
      <c r="I57" s="21"/>
      <c r="J57" s="21"/>
      <c r="K57" s="26"/>
    </row>
  </sheetData>
  <dataValidations count="1">
    <dataValidation type="list" allowBlank="1" sqref="J3:J100" xr:uid="{00000000-0002-0000-0200-000000000000}">
      <formula1>"Đã duyệt,Chờ duyệt,Hủy"</formula1>
    </dataValidation>
  </dataValidation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EA5E9"/>
  </sheetPr>
  <dimension ref="A2:E24"/>
  <sheetViews>
    <sheetView showGridLines="0" workbookViewId="0"/>
  </sheetViews>
  <sheetFormatPr defaultRowHeight="14.4" x14ac:dyDescent="0.3"/>
  <cols>
    <col min="1" max="1" width="3" customWidth="1"/>
    <col min="2" max="2" width="32" customWidth="1"/>
    <col min="3" max="5" width="22" customWidth="1"/>
    <col min="6" max="6" width="3" customWidth="1"/>
  </cols>
  <sheetData>
    <row r="2" spans="1:5" ht="42" customHeight="1" x14ac:dyDescent="0.3">
      <c r="B2" s="51" t="s">
        <v>79</v>
      </c>
      <c r="C2" s="45"/>
      <c r="D2" s="45"/>
      <c r="E2" s="45"/>
    </row>
    <row r="3" spans="1:5" x14ac:dyDescent="0.3">
      <c r="B3" s="50" t="s">
        <v>80</v>
      </c>
      <c r="C3" s="45"/>
      <c r="D3" s="45"/>
      <c r="E3" s="45"/>
    </row>
    <row r="5" spans="1:5" ht="18" customHeight="1" x14ac:dyDescent="0.3"/>
    <row r="6" spans="1:5" ht="30" customHeight="1" x14ac:dyDescent="0.3">
      <c r="B6" s="27" t="s">
        <v>81</v>
      </c>
      <c r="C6" s="28" t="s">
        <v>82</v>
      </c>
      <c r="D6" s="29" t="s">
        <v>83</v>
      </c>
      <c r="E6" s="30" t="s">
        <v>84</v>
      </c>
    </row>
    <row r="7" spans="1:5" ht="42" customHeight="1" x14ac:dyDescent="0.3">
      <c r="B7" s="31">
        <f>SUM('📋 Sổ Quỹ Tiền Mặt'!F:F)-SUM('📋 Sổ Quỹ Tiền Mặt'!G:G)</f>
        <v>2850000</v>
      </c>
      <c r="C7" s="32">
        <f>SUM('📋 Sổ Quỹ Tiền Mặt'!F:F)</f>
        <v>7500000</v>
      </c>
      <c r="D7" s="33">
        <f>SUM('📋 Sổ Quỹ Tiền Mặt'!G:G)</f>
        <v>4650000</v>
      </c>
      <c r="E7" s="34">
        <f>COUNTIF('📋 Sổ Quỹ Tiền Mặt'!J3:J100,"Chờ duyệt")</f>
        <v>1</v>
      </c>
    </row>
    <row r="8" spans="1:5" ht="12" customHeight="1" x14ac:dyDescent="0.3"/>
    <row r="10" spans="1:5" ht="30" customHeight="1" x14ac:dyDescent="0.3">
      <c r="A10" s="14"/>
      <c r="B10" s="14" t="s">
        <v>85</v>
      </c>
      <c r="C10" s="14" t="s">
        <v>86</v>
      </c>
      <c r="D10" s="14" t="s">
        <v>87</v>
      </c>
      <c r="E10" s="14" t="s">
        <v>88</v>
      </c>
    </row>
    <row r="11" spans="1:5" ht="22.05" customHeight="1" x14ac:dyDescent="0.3">
      <c r="B11" s="26" t="s">
        <v>30</v>
      </c>
      <c r="C11" s="35" t="s">
        <v>29</v>
      </c>
      <c r="D11" s="36">
        <f>SUMIF('📋 Sổ Quỹ Tiền Mặt'!$C:$C,C11,'📋 Sổ Quỹ Tiền Mặt'!$F:$F)</f>
        <v>5000000</v>
      </c>
      <c r="E11" s="37">
        <f>D11/$C$7</f>
        <v>0.66666666666666663</v>
      </c>
    </row>
    <row r="12" spans="1:5" ht="22.05" customHeight="1" x14ac:dyDescent="0.3">
      <c r="B12" s="25" t="s">
        <v>34</v>
      </c>
      <c r="C12" s="38" t="s">
        <v>33</v>
      </c>
      <c r="D12" s="36">
        <f>SUMIF('📋 Sổ Quỹ Tiền Mặt'!$C:$C,C12,'📋 Sổ Quỹ Tiền Mặt'!$F:$F)</f>
        <v>2500000</v>
      </c>
      <c r="E12" s="39">
        <f>D12/$C$7</f>
        <v>0.33333333333333331</v>
      </c>
    </row>
    <row r="13" spans="1:5" ht="22.05" customHeight="1" x14ac:dyDescent="0.3">
      <c r="B13" s="26" t="s">
        <v>37</v>
      </c>
      <c r="C13" s="35" t="s">
        <v>36</v>
      </c>
      <c r="D13" s="36">
        <f>SUMIF('📋 Sổ Quỹ Tiền Mặt'!$C:$C,C13,'📋 Sổ Quỹ Tiền Mặt'!$F:$F)</f>
        <v>0</v>
      </c>
      <c r="E13" s="37">
        <f>D13/$C$7</f>
        <v>0</v>
      </c>
    </row>
    <row r="16" spans="1:5" ht="30" customHeight="1" x14ac:dyDescent="0.3">
      <c r="A16" s="40"/>
      <c r="B16" s="40" t="s">
        <v>89</v>
      </c>
      <c r="C16" s="40" t="s">
        <v>86</v>
      </c>
      <c r="D16" s="40" t="s">
        <v>90</v>
      </c>
      <c r="E16" s="40" t="s">
        <v>88</v>
      </c>
    </row>
    <row r="17" spans="2:5" ht="22.05" customHeight="1" x14ac:dyDescent="0.3">
      <c r="B17" s="26" t="s">
        <v>40</v>
      </c>
      <c r="C17" s="35" t="s">
        <v>39</v>
      </c>
      <c r="D17" s="41">
        <f>SUMIF('📋 Sổ Quỹ Tiền Mặt'!$C:$C,C17,'📋 Sổ Quỹ Tiền Mặt'!$G:$G)</f>
        <v>1500000</v>
      </c>
      <c r="E17" s="37">
        <f>D17/$D$7</f>
        <v>0.32258064516129031</v>
      </c>
    </row>
    <row r="18" spans="2:5" ht="22.05" customHeight="1" x14ac:dyDescent="0.3">
      <c r="B18" s="25" t="s">
        <v>44</v>
      </c>
      <c r="C18" s="38" t="s">
        <v>43</v>
      </c>
      <c r="D18" s="41">
        <f>SUMIF('📋 Sổ Quỹ Tiền Mặt'!$C:$C,C18,'📋 Sổ Quỹ Tiền Mặt'!$G:$G)</f>
        <v>150000</v>
      </c>
      <c r="E18" s="39">
        <f>D18/$D$7</f>
        <v>3.2258064516129031E-2</v>
      </c>
    </row>
    <row r="19" spans="2:5" ht="22.05" customHeight="1" x14ac:dyDescent="0.3">
      <c r="B19" s="26" t="s">
        <v>47</v>
      </c>
      <c r="C19" s="35" t="s">
        <v>46</v>
      </c>
      <c r="D19" s="41">
        <f>SUMIF('📋 Sổ Quỹ Tiền Mặt'!$C:$C,C19,'📋 Sổ Quỹ Tiền Mặt'!$G:$G)</f>
        <v>0</v>
      </c>
      <c r="E19" s="37">
        <f>D19/$D$7</f>
        <v>0</v>
      </c>
    </row>
    <row r="20" spans="2:5" ht="22.05" customHeight="1" x14ac:dyDescent="0.3">
      <c r="B20" s="25" t="s">
        <v>50</v>
      </c>
      <c r="C20" s="38" t="s">
        <v>49</v>
      </c>
      <c r="D20" s="41">
        <f>SUMIF('📋 Sổ Quỹ Tiền Mặt'!$C:$C,C20,'📋 Sổ Quỹ Tiền Mặt'!$G:$G)</f>
        <v>3000000</v>
      </c>
      <c r="E20" s="39">
        <f>D20/$D$7</f>
        <v>0.64516129032258063</v>
      </c>
    </row>
    <row r="21" spans="2:5" ht="22.05" customHeight="1" x14ac:dyDescent="0.3">
      <c r="B21" s="26" t="s">
        <v>53</v>
      </c>
      <c r="C21" s="35" t="s">
        <v>52</v>
      </c>
      <c r="D21" s="41">
        <f>SUMIF('📋 Sổ Quỹ Tiền Mặt'!$C:$C,C21,'📋 Sổ Quỹ Tiền Mặt'!$G:$G)</f>
        <v>0</v>
      </c>
      <c r="E21" s="37">
        <f>D21/$D$7</f>
        <v>0</v>
      </c>
    </row>
    <row r="24" spans="2:5" ht="30" customHeight="1" x14ac:dyDescent="0.3">
      <c r="B24" s="49" t="s">
        <v>91</v>
      </c>
      <c r="C24" s="45"/>
      <c r="D24" s="45"/>
      <c r="E24" s="45"/>
    </row>
  </sheetData>
  <mergeCells count="3">
    <mergeCell ref="B24:E24"/>
    <mergeCell ref="B3:E3"/>
    <mergeCell ref="B2:E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 Hướng Dẫn &amp; Cảnh Báo</vt:lpstr>
      <vt:lpstr>📦 Danh Mục Thu Chi</vt:lpstr>
      <vt:lpstr>📋 Sổ Quỹ Tiền Mặt</vt:lpstr>
      <vt:lpstr>📊 Báo Cáo Quỹ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tran tuyen</cp:lastModifiedBy>
  <dcterms:created xsi:type="dcterms:W3CDTF">2026-06-01T06:18:49Z</dcterms:created>
  <dcterms:modified xsi:type="dcterms:W3CDTF">2026-06-01T06:25:09Z</dcterms:modified>
</cp:coreProperties>
</file>